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овое меню 2023-2024\все школы\"/>
    </mc:Choice>
  </mc:AlternateContent>
  <bookViews>
    <workbookView xWindow="0" yWindow="0" windowWidth="13740" windowHeight="12210"/>
  </bookViews>
  <sheets>
    <sheet name="Завтраки 55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7" l="1"/>
  <c r="F96" i="7"/>
  <c r="F94" i="7" l="1"/>
  <c r="E94" i="7"/>
  <c r="D94" i="7"/>
  <c r="C94" i="7"/>
  <c r="F116" i="7" l="1"/>
  <c r="E116" i="7"/>
  <c r="D116" i="7"/>
  <c r="C116" i="7"/>
  <c r="F67" i="7"/>
  <c r="E67" i="7"/>
  <c r="D67" i="7"/>
  <c r="C67" i="7"/>
  <c r="F33" i="7"/>
  <c r="E33" i="7"/>
  <c r="D33" i="7"/>
  <c r="C33" i="7"/>
  <c r="F26" i="7" l="1"/>
  <c r="F23" i="7"/>
  <c r="F105" i="7" l="1"/>
  <c r="F44" i="7" l="1"/>
  <c r="F21" i="7"/>
  <c r="F81" i="7"/>
  <c r="D26" i="7" l="1"/>
  <c r="E26" i="7"/>
  <c r="G26" i="7"/>
  <c r="H26" i="7"/>
  <c r="I26" i="7"/>
  <c r="J26" i="7"/>
  <c r="K26" i="7"/>
  <c r="L26" i="7"/>
  <c r="M26" i="7"/>
  <c r="N26" i="7"/>
  <c r="O26" i="7"/>
  <c r="C26" i="7"/>
  <c r="D120" i="7" l="1"/>
  <c r="E120" i="7"/>
  <c r="F120" i="7"/>
  <c r="G120" i="7"/>
  <c r="H120" i="7"/>
  <c r="I120" i="7"/>
  <c r="J120" i="7"/>
  <c r="K120" i="7"/>
  <c r="L120" i="7"/>
  <c r="M120" i="7"/>
  <c r="N120" i="7"/>
  <c r="O120" i="7"/>
  <c r="C120" i="7"/>
  <c r="F133" i="7" l="1"/>
  <c r="F110" i="7" l="1"/>
  <c r="O133" i="7" l="1"/>
  <c r="N133" i="7"/>
  <c r="M133" i="7"/>
  <c r="L133" i="7"/>
  <c r="K133" i="7"/>
  <c r="J133" i="7"/>
  <c r="I133" i="7"/>
  <c r="H133" i="7"/>
  <c r="G133" i="7"/>
  <c r="E133" i="7"/>
  <c r="D133" i="7"/>
  <c r="C133" i="7"/>
  <c r="O110" i="7"/>
  <c r="N110" i="7"/>
  <c r="M110" i="7"/>
  <c r="L110" i="7"/>
  <c r="K110" i="7"/>
  <c r="J110" i="7"/>
  <c r="I110" i="7"/>
  <c r="H110" i="7"/>
  <c r="G110" i="7"/>
  <c r="E110" i="7"/>
  <c r="D110" i="7"/>
  <c r="C110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</calcChain>
</file>

<file path=xl/sharedStrings.xml><?xml version="1.0" encoding="utf-8"?>
<sst xmlns="http://schemas.openxmlformats.org/spreadsheetml/2006/main" count="349" uniqueCount="71">
  <si>
    <t xml:space="preserve">День 1  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</si>
  <si>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</si>
  <si>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</si>
  <si>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</si>
  <si>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</si>
  <si>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</si>
  <si>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</si>
  <si>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Витамины, мг</t>
  </si>
  <si>
    <t>Минеральные вещества, мг</t>
  </si>
  <si>
    <t>№сб/рец</t>
  </si>
  <si>
    <t>12 лет и старше</t>
  </si>
  <si>
    <t>C</t>
  </si>
  <si>
    <t>B1</t>
  </si>
  <si>
    <t>B2</t>
  </si>
  <si>
    <t>A</t>
  </si>
  <si>
    <t>Ca</t>
  </si>
  <si>
    <t>P</t>
  </si>
  <si>
    <t>Mg</t>
  </si>
  <si>
    <t>Fe</t>
  </si>
  <si>
    <t>K</t>
  </si>
  <si>
    <t>Каша гречневая рассыпчатая</t>
  </si>
  <si>
    <t>200/15</t>
  </si>
  <si>
    <t>Хлеб ржано-пшеничный</t>
  </si>
  <si>
    <t>б/н</t>
  </si>
  <si>
    <t>Итого:</t>
  </si>
  <si>
    <t xml:space="preserve">День  2  </t>
  </si>
  <si>
    <t>Картофельное пюре</t>
  </si>
  <si>
    <t xml:space="preserve">День 3  </t>
  </si>
  <si>
    <t xml:space="preserve">День 4  </t>
  </si>
  <si>
    <t>Макароны отварные</t>
  </si>
  <si>
    <t xml:space="preserve">День 5  </t>
  </si>
  <si>
    <t xml:space="preserve">2 неделя </t>
  </si>
  <si>
    <t xml:space="preserve">День 1   </t>
  </si>
  <si>
    <t xml:space="preserve">День 2    </t>
  </si>
  <si>
    <t xml:space="preserve">День  4  </t>
  </si>
  <si>
    <t xml:space="preserve">День 5   </t>
  </si>
  <si>
    <t>№__________от "___"________20__г.</t>
  </si>
  <si>
    <t>СОГЛАСОВАНО:</t>
  </si>
  <si>
    <t>УТВЕРЖДАЮ:</t>
  </si>
  <si>
    <t>______________________________</t>
  </si>
  <si>
    <t>(наименование учреждения)</t>
  </si>
  <si>
    <t xml:space="preserve">(наименование общеобразовательного </t>
  </si>
  <si>
    <t>учреждения)</t>
  </si>
  <si>
    <t>(Ф.И.О. руководителя учреждения)</t>
  </si>
  <si>
    <t>"___"_______________20___г</t>
  </si>
  <si>
    <t xml:space="preserve"> Завтрак</t>
  </si>
  <si>
    <t xml:space="preserve">  Завтрак</t>
  </si>
  <si>
    <t>Чай с сахаром</t>
  </si>
  <si>
    <t xml:space="preserve">1        неделя </t>
  </si>
  <si>
    <t>10 Тутельян</t>
  </si>
  <si>
    <t>50/40</t>
  </si>
  <si>
    <t>Рыба тушенная в томате с овощами</t>
  </si>
  <si>
    <t>Жаркое по- домашнему</t>
  </si>
  <si>
    <t>Тефтели в томатном соусе</t>
  </si>
  <si>
    <t>Завтрак</t>
  </si>
  <si>
    <t>Компот из сухофруктов</t>
  </si>
  <si>
    <t>60/30</t>
  </si>
  <si>
    <t xml:space="preserve">Цыплята отварные, соус красный основной </t>
  </si>
  <si>
    <t>Компот из яблок</t>
  </si>
  <si>
    <r>
      <t xml:space="preserve">Меню  
двухнедельное завтраков для питания 
учащихся из малоимущих семей, посещающих группы продленного дня, из семей опекуна (попечителя), приемных семей и из многодетных семей (за исключением учащихся по образовательным программам начального общего образования, обучающихся, оба родителя или один из родителей которых являлись военнослужащими, лицами, проходящими службу в войсках национальной гвардии Российской Федерации и имеющими специальное звание полиции, и погибли при выполнении задач в ходе специальной военной операции на территориях Украины, Донецкой Народной Республики и Луганской Народной Республики)   
</t>
    </r>
    <r>
      <rPr>
        <b/>
        <i/>
        <sz val="28"/>
        <color rgb="FF7030A0"/>
        <rFont val="Times New Roman"/>
        <family val="1"/>
        <charset val="204"/>
      </rPr>
      <t>(рекомендуемая форма)</t>
    </r>
  </si>
  <si>
    <t>Печень тушеная в соусе</t>
  </si>
  <si>
    <t>Салат из свежей капусты</t>
  </si>
  <si>
    <t>Мясо тушенное с овощами</t>
  </si>
  <si>
    <t xml:space="preserve">Помидор свежий </t>
  </si>
  <si>
    <t xml:space="preserve">Винегрет </t>
  </si>
  <si>
    <t>Огурец свежий</t>
  </si>
  <si>
    <t xml:space="preserve">Салат морковь с сахаром </t>
  </si>
  <si>
    <t>Свекла с маслом растительным</t>
  </si>
  <si>
    <t>Котлета  мясная с соусом</t>
  </si>
  <si>
    <t>Плов</t>
  </si>
  <si>
    <t>Биточки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</si>
</sst>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26"/>
      <name val="Arial"/>
      <family val="2"/>
      <charset val="204"/>
    </font>
    <font>
      <sz val="22"/>
      <name val="Arial"/>
      <family val="2"/>
      <charset val="204"/>
    </font>
    <font>
      <sz val="22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name val="Arial"/>
      <family val="2"/>
      <charset val="204"/>
    </font>
    <font>
      <b/>
      <sz val="28"/>
      <name val="Times New Roman"/>
      <family val="1"/>
      <charset val="204"/>
    </font>
    <font>
      <b/>
      <i/>
      <sz val="28"/>
      <color rgb="FF7030A0"/>
      <name val="Times New Roman"/>
      <family val="1"/>
      <charset val="204"/>
    </font>
    <font>
      <b/>
      <sz val="2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/>
    <xf numFmtId="2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0" xfId="0" applyFont="1"/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9" fillId="2" borderId="0" xfId="0" applyFont="1" applyFill="1" applyAlignment="1">
      <alignment horizontal="left" indent="4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/>
    <xf numFmtId="0" fontId="8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8" fillId="0" borderId="0" xfId="0" applyFont="1" applyFill="1"/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6" fillId="2" borderId="0" xfId="0" applyFont="1" applyFill="1"/>
    <xf numFmtId="2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0" borderId="1" xfId="1" applyFont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2" fontId="6" fillId="2" borderId="0" xfId="0" applyNumberFormat="1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view="pageBreakPreview" topLeftCell="A115" zoomScale="30" zoomScaleNormal="40" zoomScaleSheetLayoutView="30" workbookViewId="0">
      <selection activeCell="H127" sqref="H127"/>
    </sheetView>
  </sheetViews>
  <sheetFormatPr defaultRowHeight="15" x14ac:dyDescent="0.25"/>
  <cols>
    <col min="1" max="1" width="69.28515625" style="56" customWidth="1"/>
    <col min="2" max="2" width="27.5703125" style="56" customWidth="1"/>
    <col min="3" max="3" width="28.140625" style="56" customWidth="1"/>
    <col min="4" max="4" width="25.5703125" style="56" customWidth="1"/>
    <col min="5" max="5" width="31.140625" style="56" customWidth="1"/>
    <col min="6" max="6" width="30" style="56" customWidth="1"/>
    <col min="7" max="7" width="18.5703125" customWidth="1"/>
    <col min="8" max="8" width="18" customWidth="1"/>
    <col min="9" max="9" width="20" customWidth="1"/>
    <col min="10" max="10" width="20.7109375" customWidth="1"/>
    <col min="11" max="11" width="19" customWidth="1"/>
    <col min="12" max="12" width="18.28515625" customWidth="1"/>
    <col min="13" max="13" width="18.42578125" customWidth="1"/>
    <col min="14" max="14" width="19.5703125" customWidth="1"/>
    <col min="15" max="15" width="21.28515625" customWidth="1"/>
    <col min="16" max="16" width="20.7109375" customWidth="1"/>
  </cols>
  <sheetData>
    <row r="1" spans="1:17" ht="36" x14ac:dyDescent="0.55000000000000004">
      <c r="A1" s="50"/>
      <c r="B1" s="50"/>
      <c r="C1" s="50"/>
      <c r="D1" s="50"/>
      <c r="E1" s="51"/>
      <c r="F1" s="51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ht="36" x14ac:dyDescent="0.55000000000000004">
      <c r="A2" s="50"/>
      <c r="B2" s="50"/>
      <c r="C2" s="50"/>
      <c r="D2" s="50"/>
      <c r="E2" s="51"/>
      <c r="F2" s="51"/>
      <c r="G2" s="15"/>
      <c r="H2" s="15"/>
      <c r="I2" s="15"/>
      <c r="J2" s="15"/>
      <c r="K2" s="15"/>
      <c r="L2" s="15" t="s">
        <v>36</v>
      </c>
      <c r="M2" s="15"/>
      <c r="N2" s="15"/>
      <c r="O2" s="15"/>
      <c r="P2" s="15"/>
      <c r="Q2" s="14"/>
    </row>
    <row r="3" spans="1:17" ht="36" x14ac:dyDescent="0.55000000000000004">
      <c r="A3" s="50"/>
      <c r="B3" s="50"/>
      <c r="C3" s="50"/>
      <c r="D3" s="50"/>
      <c r="E3" s="50"/>
      <c r="F3" s="50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36" x14ac:dyDescent="0.55000000000000004">
      <c r="A4" s="20" t="s">
        <v>37</v>
      </c>
      <c r="B4" s="38"/>
      <c r="C4" s="17"/>
      <c r="D4" s="17"/>
      <c r="E4" s="17"/>
      <c r="F4" s="17"/>
      <c r="G4" s="18"/>
      <c r="H4" s="18"/>
      <c r="I4" s="18"/>
      <c r="J4" s="18"/>
      <c r="K4" s="18"/>
      <c r="L4" s="66" t="s">
        <v>38</v>
      </c>
      <c r="M4" s="66"/>
      <c r="N4" s="66"/>
      <c r="O4" s="66"/>
      <c r="P4" s="66"/>
      <c r="Q4" s="14"/>
    </row>
    <row r="5" spans="1:17" ht="36" x14ac:dyDescent="0.55000000000000004">
      <c r="A5" s="20" t="s">
        <v>39</v>
      </c>
      <c r="B5" s="38"/>
      <c r="C5" s="17"/>
      <c r="D5" s="17"/>
      <c r="E5" s="17"/>
      <c r="F5" s="17"/>
      <c r="G5" s="18"/>
      <c r="H5" s="18"/>
      <c r="I5" s="18"/>
      <c r="J5" s="18"/>
      <c r="K5" s="18"/>
      <c r="L5" s="66"/>
      <c r="M5" s="66"/>
      <c r="N5" s="66"/>
      <c r="O5" s="66"/>
      <c r="P5" s="66"/>
      <c r="Q5" s="14"/>
    </row>
    <row r="6" spans="1:17" ht="36" x14ac:dyDescent="0.55000000000000004">
      <c r="A6" s="20" t="s">
        <v>39</v>
      </c>
      <c r="B6" s="38"/>
      <c r="C6" s="17"/>
      <c r="D6" s="17"/>
      <c r="E6" s="51"/>
      <c r="F6" s="51"/>
      <c r="G6" s="15"/>
      <c r="H6" s="15"/>
      <c r="I6" s="15"/>
      <c r="J6" s="15"/>
      <c r="K6" s="15"/>
      <c r="L6" s="66" t="s">
        <v>40</v>
      </c>
      <c r="M6" s="66"/>
      <c r="N6" s="66"/>
      <c r="O6" s="66"/>
      <c r="P6" s="66"/>
      <c r="Q6" s="14"/>
    </row>
    <row r="7" spans="1:17" ht="36" x14ac:dyDescent="0.55000000000000004">
      <c r="A7" s="20" t="s">
        <v>41</v>
      </c>
      <c r="B7" s="38"/>
      <c r="C7" s="17"/>
      <c r="D7" s="17"/>
      <c r="E7" s="51"/>
      <c r="F7" s="51"/>
      <c r="G7" s="15"/>
      <c r="H7" s="15"/>
      <c r="I7" s="15"/>
      <c r="J7" s="15"/>
      <c r="K7" s="15"/>
      <c r="L7" s="16"/>
      <c r="M7" s="15"/>
      <c r="N7" s="15"/>
      <c r="O7" s="15"/>
      <c r="P7" s="15"/>
      <c r="Q7" s="14"/>
    </row>
    <row r="8" spans="1:17" ht="36" x14ac:dyDescent="0.55000000000000004">
      <c r="A8" s="20" t="s">
        <v>42</v>
      </c>
      <c r="B8" s="38"/>
      <c r="C8" s="17"/>
      <c r="D8" s="17"/>
      <c r="E8" s="51"/>
      <c r="F8" s="51"/>
      <c r="G8" s="15"/>
      <c r="H8" s="15"/>
      <c r="I8" s="15"/>
      <c r="J8" s="15"/>
      <c r="K8" s="15"/>
      <c r="L8" s="16"/>
      <c r="M8" s="15"/>
      <c r="N8" s="15"/>
      <c r="O8" s="15"/>
      <c r="P8" s="15"/>
      <c r="Q8" s="14"/>
    </row>
    <row r="9" spans="1:17" ht="36" x14ac:dyDescent="0.55000000000000004">
      <c r="A9" s="20" t="s">
        <v>39</v>
      </c>
      <c r="B9" s="38"/>
      <c r="C9" s="17"/>
      <c r="D9" s="17"/>
      <c r="E9" s="51"/>
      <c r="F9" s="51"/>
      <c r="G9" s="15"/>
      <c r="H9" s="15"/>
      <c r="I9" s="15"/>
      <c r="J9" s="15"/>
      <c r="K9" s="15"/>
      <c r="L9" s="66"/>
      <c r="M9" s="66"/>
      <c r="N9" s="66"/>
      <c r="O9" s="66"/>
      <c r="P9" s="66"/>
      <c r="Q9" s="14"/>
    </row>
    <row r="10" spans="1:17" ht="36" x14ac:dyDescent="0.55000000000000004">
      <c r="A10" s="20" t="s">
        <v>43</v>
      </c>
      <c r="B10" s="38"/>
      <c r="C10" s="17"/>
      <c r="D10" s="17"/>
      <c r="E10" s="51"/>
      <c r="F10" s="51"/>
      <c r="G10" s="15"/>
      <c r="H10" s="15"/>
      <c r="I10" s="15"/>
      <c r="J10" s="15"/>
      <c r="K10" s="15"/>
      <c r="L10" s="66"/>
      <c r="M10" s="66"/>
      <c r="N10" s="66"/>
      <c r="O10" s="66"/>
      <c r="P10" s="66"/>
      <c r="Q10" s="14"/>
    </row>
    <row r="11" spans="1:17" ht="36" x14ac:dyDescent="0.55000000000000004">
      <c r="A11" s="20" t="s">
        <v>44</v>
      </c>
      <c r="B11" s="38"/>
      <c r="C11" s="17"/>
      <c r="D11" s="17"/>
      <c r="E11" s="20"/>
      <c r="F11" s="17"/>
      <c r="G11" s="18"/>
      <c r="H11" s="18"/>
      <c r="I11" s="18"/>
      <c r="J11" s="18"/>
      <c r="K11" s="18"/>
      <c r="L11" s="65" t="s">
        <v>44</v>
      </c>
      <c r="M11" s="65"/>
      <c r="N11" s="65"/>
      <c r="O11" s="65"/>
      <c r="P11" s="65"/>
      <c r="Q11" s="14"/>
    </row>
    <row r="12" spans="1:17" ht="36" x14ac:dyDescent="0.55000000000000004">
      <c r="A12" s="20"/>
      <c r="B12" s="38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4"/>
    </row>
    <row r="13" spans="1:17" ht="205.5" customHeight="1" x14ac:dyDescent="0.55000000000000004">
      <c r="A13" s="70" t="s">
        <v>59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14"/>
    </row>
    <row r="14" spans="1:17" ht="36" x14ac:dyDescent="0.55000000000000004">
      <c r="A14" s="50"/>
      <c r="B14" s="50"/>
      <c r="C14" s="17"/>
      <c r="D14" s="50"/>
      <c r="E14" s="50"/>
      <c r="F14" s="50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36" x14ac:dyDescent="0.55000000000000004">
      <c r="A15" s="19" t="s">
        <v>48</v>
      </c>
      <c r="B15" s="20"/>
      <c r="C15" s="17"/>
      <c r="D15" s="17"/>
      <c r="E15" s="17"/>
      <c r="F15" s="17"/>
      <c r="G15" s="21"/>
      <c r="H15" s="21"/>
      <c r="I15" s="21"/>
      <c r="J15" s="21"/>
      <c r="K15" s="21"/>
      <c r="L15" s="21"/>
      <c r="M15" s="21"/>
      <c r="N15" s="21"/>
      <c r="O15" s="21"/>
      <c r="P15" s="19"/>
      <c r="Q15" s="14"/>
    </row>
    <row r="16" spans="1:17" ht="36" x14ac:dyDescent="0.55000000000000004">
      <c r="A16" s="22" t="s">
        <v>0</v>
      </c>
      <c r="B16" s="20"/>
      <c r="C16" s="17"/>
      <c r="D16" s="17"/>
      <c r="E16" s="17"/>
      <c r="F16" s="17"/>
      <c r="G16" s="21"/>
      <c r="H16" s="21"/>
      <c r="I16" s="21"/>
      <c r="J16" s="21"/>
      <c r="K16" s="21"/>
      <c r="L16" s="21"/>
      <c r="M16" s="21"/>
      <c r="N16" s="21"/>
      <c r="O16" s="21"/>
      <c r="P16" s="23"/>
      <c r="Q16" s="14"/>
    </row>
    <row r="17" spans="1:17" ht="36" x14ac:dyDescent="0.55000000000000004">
      <c r="A17" s="24"/>
      <c r="B17" s="25"/>
      <c r="C17" s="26"/>
      <c r="D17" s="26"/>
      <c r="E17" s="26"/>
      <c r="F17" s="26"/>
      <c r="G17" s="21"/>
      <c r="H17" s="21"/>
      <c r="I17" s="21"/>
      <c r="J17" s="21"/>
      <c r="K17" s="21"/>
      <c r="L17" s="21"/>
      <c r="M17" s="21"/>
      <c r="N17" s="21"/>
      <c r="O17" s="21"/>
      <c r="P17" s="27"/>
      <c r="Q17" s="14"/>
    </row>
    <row r="18" spans="1:17" ht="36" x14ac:dyDescent="0.55000000000000004">
      <c r="A18" s="22" t="s">
        <v>54</v>
      </c>
      <c r="B18" s="20"/>
      <c r="C18" s="17"/>
      <c r="D18" s="17"/>
      <c r="E18" s="17"/>
      <c r="F18" s="17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14"/>
    </row>
    <row r="19" spans="1:17" ht="69" x14ac:dyDescent="0.55000000000000004">
      <c r="A19" s="72" t="s">
        <v>1</v>
      </c>
      <c r="B19" s="49" t="s">
        <v>2</v>
      </c>
      <c r="C19" s="28" t="s">
        <v>3</v>
      </c>
      <c r="D19" s="28" t="s">
        <v>4</v>
      </c>
      <c r="E19" s="28" t="s">
        <v>5</v>
      </c>
      <c r="F19" s="28" t="s">
        <v>6</v>
      </c>
      <c r="G19" s="68" t="s">
        <v>7</v>
      </c>
      <c r="H19" s="68"/>
      <c r="I19" s="68"/>
      <c r="J19" s="68"/>
      <c r="K19" s="68" t="s">
        <v>8</v>
      </c>
      <c r="L19" s="68"/>
      <c r="M19" s="68"/>
      <c r="N19" s="68"/>
      <c r="O19" s="68"/>
      <c r="P19" s="67" t="s">
        <v>9</v>
      </c>
      <c r="Q19" s="14"/>
    </row>
    <row r="20" spans="1:17" ht="86.25" customHeight="1" x14ac:dyDescent="0.55000000000000004">
      <c r="A20" s="72"/>
      <c r="B20" s="49" t="s">
        <v>10</v>
      </c>
      <c r="C20" s="49" t="s">
        <v>10</v>
      </c>
      <c r="D20" s="49" t="s">
        <v>10</v>
      </c>
      <c r="E20" s="49" t="s">
        <v>10</v>
      </c>
      <c r="F20" s="49" t="s">
        <v>10</v>
      </c>
      <c r="G20" s="29" t="s">
        <v>11</v>
      </c>
      <c r="H20" s="29" t="s">
        <v>12</v>
      </c>
      <c r="I20" s="29" t="s">
        <v>13</v>
      </c>
      <c r="J20" s="29" t="s">
        <v>14</v>
      </c>
      <c r="K20" s="29" t="s">
        <v>15</v>
      </c>
      <c r="L20" s="29" t="s">
        <v>16</v>
      </c>
      <c r="M20" s="29" t="s">
        <v>17</v>
      </c>
      <c r="N20" s="29" t="s">
        <v>18</v>
      </c>
      <c r="O20" s="29" t="s">
        <v>19</v>
      </c>
      <c r="P20" s="67"/>
      <c r="Q20" s="14"/>
    </row>
    <row r="21" spans="1:17" s="4" customFormat="1" ht="42.75" customHeight="1" x14ac:dyDescent="0.5">
      <c r="A21" s="52" t="s">
        <v>61</v>
      </c>
      <c r="B21" s="5">
        <v>25</v>
      </c>
      <c r="C21" s="6">
        <v>0.7</v>
      </c>
      <c r="D21" s="6">
        <v>2.0499999999999998</v>
      </c>
      <c r="E21" s="6">
        <v>1.65</v>
      </c>
      <c r="F21" s="6">
        <f>44.77/50*25</f>
        <v>22.385000000000002</v>
      </c>
      <c r="G21" s="2">
        <v>0.48</v>
      </c>
      <c r="H21" s="2">
        <v>0.01</v>
      </c>
      <c r="I21" s="43">
        <v>76.25</v>
      </c>
      <c r="J21" s="2">
        <v>0.31</v>
      </c>
      <c r="K21" s="2">
        <v>9.25</v>
      </c>
      <c r="L21" s="2">
        <v>8.94</v>
      </c>
      <c r="M21" s="2">
        <v>2.81</v>
      </c>
      <c r="N21" s="2">
        <v>0.08</v>
      </c>
      <c r="O21" s="2">
        <v>28.25</v>
      </c>
      <c r="P21" s="3">
        <v>43</v>
      </c>
      <c r="Q21" s="30"/>
    </row>
    <row r="22" spans="1:17" s="4" customFormat="1" ht="42.75" customHeight="1" x14ac:dyDescent="0.5">
      <c r="A22" s="57" t="s">
        <v>62</v>
      </c>
      <c r="B22" s="5" t="s">
        <v>50</v>
      </c>
      <c r="C22" s="6">
        <v>10</v>
      </c>
      <c r="D22" s="6">
        <v>18.399999999999999</v>
      </c>
      <c r="E22" s="6">
        <v>2.78</v>
      </c>
      <c r="F22" s="6">
        <v>216.79</v>
      </c>
      <c r="G22" s="6">
        <v>0.4</v>
      </c>
      <c r="H22" s="6">
        <v>0.03</v>
      </c>
      <c r="I22" s="6">
        <v>7.0000000000000007E-2</v>
      </c>
      <c r="J22" s="6">
        <v>10.67</v>
      </c>
      <c r="K22" s="6">
        <v>19.47</v>
      </c>
      <c r="L22" s="6">
        <v>121</v>
      </c>
      <c r="M22" s="6">
        <v>196.67</v>
      </c>
      <c r="N22" s="7">
        <v>2</v>
      </c>
      <c r="O22" s="7">
        <v>257</v>
      </c>
      <c r="P22" s="5">
        <v>433</v>
      </c>
      <c r="Q22" s="30"/>
    </row>
    <row r="23" spans="1:17" s="1" customFormat="1" ht="42.75" customHeight="1" x14ac:dyDescent="0.45">
      <c r="A23" s="57" t="s">
        <v>29</v>
      </c>
      <c r="B23" s="5">
        <v>120</v>
      </c>
      <c r="C23" s="6">
        <v>5.0999999999999996</v>
      </c>
      <c r="D23" s="6">
        <v>9.15</v>
      </c>
      <c r="E23" s="6">
        <v>34.200000000000003</v>
      </c>
      <c r="F23" s="6">
        <f>244.5/150*120</f>
        <v>195.6</v>
      </c>
      <c r="G23" s="6">
        <v>18.149999999999999</v>
      </c>
      <c r="H23" s="6">
        <v>0.14000000000000001</v>
      </c>
      <c r="I23" s="6">
        <v>0.11</v>
      </c>
      <c r="J23" s="6">
        <v>25.5</v>
      </c>
      <c r="K23" s="6">
        <v>36.979999999999997</v>
      </c>
      <c r="L23" s="6">
        <v>86.6</v>
      </c>
      <c r="M23" s="7">
        <v>5.6</v>
      </c>
      <c r="N23" s="7">
        <v>0.56000000000000005</v>
      </c>
      <c r="O23" s="7">
        <v>42.4</v>
      </c>
      <c r="P23" s="8">
        <v>332</v>
      </c>
      <c r="Q23" s="18"/>
    </row>
    <row r="24" spans="1:17" s="10" customFormat="1" ht="42.75" customHeight="1" x14ac:dyDescent="0.45">
      <c r="A24" s="52" t="s">
        <v>47</v>
      </c>
      <c r="B24" s="31" t="s">
        <v>21</v>
      </c>
      <c r="C24" s="11">
        <v>0.2</v>
      </c>
      <c r="D24" s="11">
        <v>0</v>
      </c>
      <c r="E24" s="11">
        <v>15</v>
      </c>
      <c r="F24" s="11">
        <v>58</v>
      </c>
      <c r="G24" s="7">
        <v>1.1599999999999999</v>
      </c>
      <c r="H24" s="7">
        <v>0</v>
      </c>
      <c r="I24" s="7">
        <v>1.3</v>
      </c>
      <c r="J24" s="7">
        <v>0.38</v>
      </c>
      <c r="K24" s="7">
        <v>6.9</v>
      </c>
      <c r="L24" s="7">
        <v>8.5</v>
      </c>
      <c r="M24" s="7">
        <v>4.5999999999999996</v>
      </c>
      <c r="N24" s="7">
        <v>0.8</v>
      </c>
      <c r="O24" s="7">
        <v>30.2</v>
      </c>
      <c r="P24" s="5">
        <v>685</v>
      </c>
      <c r="Q24" s="18"/>
    </row>
    <row r="25" spans="1:17" ht="42.75" customHeight="1" x14ac:dyDescent="0.55000000000000004">
      <c r="A25" s="52" t="s">
        <v>22</v>
      </c>
      <c r="B25" s="31">
        <v>32.5</v>
      </c>
      <c r="C25" s="11">
        <v>2.5024999999999999</v>
      </c>
      <c r="D25" s="11">
        <v>0.45500000000000002</v>
      </c>
      <c r="E25" s="11">
        <v>12.2525</v>
      </c>
      <c r="F25" s="11">
        <v>13.22</v>
      </c>
      <c r="G25" s="7">
        <v>0</v>
      </c>
      <c r="H25" s="7">
        <v>3.3000000000000002E-2</v>
      </c>
      <c r="I25" s="7">
        <v>0</v>
      </c>
      <c r="J25" s="7">
        <v>0</v>
      </c>
      <c r="K25" s="7">
        <v>11.624000000000001</v>
      </c>
      <c r="L25" s="7">
        <v>22.858000000000001</v>
      </c>
      <c r="M25" s="7">
        <v>20.420999999999999</v>
      </c>
      <c r="N25" s="7">
        <v>1.5820000000000001</v>
      </c>
      <c r="O25" s="7">
        <v>0</v>
      </c>
      <c r="P25" s="5" t="s">
        <v>23</v>
      </c>
      <c r="Q25" s="14"/>
    </row>
    <row r="26" spans="1:17" ht="42.75" customHeight="1" x14ac:dyDescent="0.55000000000000004">
      <c r="A26" s="48" t="s">
        <v>24</v>
      </c>
      <c r="B26" s="31"/>
      <c r="C26" s="11">
        <f>SUM(C21:C25)</f>
        <v>18.502499999999998</v>
      </c>
      <c r="D26" s="11">
        <f t="shared" ref="D26:O26" si="0">SUM(D21:D25)</f>
        <v>30.055</v>
      </c>
      <c r="E26" s="11">
        <f t="shared" si="0"/>
        <v>65.882500000000007</v>
      </c>
      <c r="F26" s="11">
        <f>SUM(F21:F25)</f>
        <v>505.995</v>
      </c>
      <c r="G26" s="11">
        <f t="shared" si="0"/>
        <v>20.189999999999998</v>
      </c>
      <c r="H26" s="11">
        <f t="shared" si="0"/>
        <v>0.21300000000000002</v>
      </c>
      <c r="I26" s="11">
        <f t="shared" si="0"/>
        <v>77.72999999999999</v>
      </c>
      <c r="J26" s="11">
        <f t="shared" si="0"/>
        <v>36.860000000000007</v>
      </c>
      <c r="K26" s="11">
        <f t="shared" si="0"/>
        <v>84.22399999999999</v>
      </c>
      <c r="L26" s="11">
        <f t="shared" si="0"/>
        <v>247.898</v>
      </c>
      <c r="M26" s="11">
        <f t="shared" si="0"/>
        <v>230.10099999999997</v>
      </c>
      <c r="N26" s="11">
        <f t="shared" si="0"/>
        <v>5.0220000000000002</v>
      </c>
      <c r="O26" s="11">
        <f t="shared" si="0"/>
        <v>357.84999999999997</v>
      </c>
      <c r="P26" s="32"/>
      <c r="Q26" s="14"/>
    </row>
    <row r="27" spans="1:17" ht="36" x14ac:dyDescent="0.55000000000000004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7"/>
      <c r="Q27" s="14"/>
    </row>
    <row r="28" spans="1:17" ht="36" x14ac:dyDescent="0.55000000000000004">
      <c r="A28" s="22" t="s">
        <v>25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3"/>
      <c r="Q28" s="14"/>
    </row>
    <row r="29" spans="1:17" ht="36" x14ac:dyDescent="0.55000000000000004">
      <c r="A29" s="53"/>
      <c r="B29" s="54"/>
      <c r="C29" s="54"/>
      <c r="D29" s="54"/>
      <c r="E29" s="54"/>
      <c r="F29" s="54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14"/>
    </row>
    <row r="30" spans="1:17" ht="33" customHeight="1" x14ac:dyDescent="0.55000000000000004">
      <c r="A30" s="22" t="s">
        <v>54</v>
      </c>
      <c r="B30" s="20"/>
      <c r="C30" s="17"/>
      <c r="D30" s="17"/>
      <c r="E30" s="17"/>
      <c r="F30" s="17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14"/>
    </row>
    <row r="31" spans="1:17" ht="69" x14ac:dyDescent="0.55000000000000004">
      <c r="A31" s="67" t="s">
        <v>1</v>
      </c>
      <c r="B31" s="49" t="s">
        <v>2</v>
      </c>
      <c r="C31" s="28" t="s">
        <v>3</v>
      </c>
      <c r="D31" s="28" t="s">
        <v>4</v>
      </c>
      <c r="E31" s="28" t="s">
        <v>5</v>
      </c>
      <c r="F31" s="28" t="s">
        <v>6</v>
      </c>
      <c r="G31" s="68" t="s">
        <v>7</v>
      </c>
      <c r="H31" s="68"/>
      <c r="I31" s="68"/>
      <c r="J31" s="68"/>
      <c r="K31" s="68" t="s">
        <v>8</v>
      </c>
      <c r="L31" s="68"/>
      <c r="M31" s="68"/>
      <c r="N31" s="68"/>
      <c r="O31" s="68"/>
      <c r="P31" s="69" t="s">
        <v>9</v>
      </c>
      <c r="Q31" s="14"/>
    </row>
    <row r="32" spans="1:17" ht="69" x14ac:dyDescent="0.55000000000000004">
      <c r="A32" s="67"/>
      <c r="B32" s="49" t="s">
        <v>10</v>
      </c>
      <c r="C32" s="49" t="s">
        <v>10</v>
      </c>
      <c r="D32" s="49" t="s">
        <v>10</v>
      </c>
      <c r="E32" s="49" t="s">
        <v>10</v>
      </c>
      <c r="F32" s="49" t="s">
        <v>10</v>
      </c>
      <c r="G32" s="29" t="s">
        <v>11</v>
      </c>
      <c r="H32" s="29" t="s">
        <v>12</v>
      </c>
      <c r="I32" s="29" t="s">
        <v>13</v>
      </c>
      <c r="J32" s="29" t="s">
        <v>14</v>
      </c>
      <c r="K32" s="29" t="s">
        <v>15</v>
      </c>
      <c r="L32" s="29" t="s">
        <v>16</v>
      </c>
      <c r="M32" s="29" t="s">
        <v>17</v>
      </c>
      <c r="N32" s="29" t="s">
        <v>18</v>
      </c>
      <c r="O32" s="29" t="s">
        <v>19</v>
      </c>
      <c r="P32" s="69"/>
      <c r="Q32" s="14"/>
    </row>
    <row r="33" spans="1:17" ht="41.25" customHeight="1" x14ac:dyDescent="0.55000000000000004">
      <c r="A33" s="57" t="s">
        <v>63</v>
      </c>
      <c r="B33" s="5">
        <v>25</v>
      </c>
      <c r="C33" s="6">
        <f>0.9/100*25</f>
        <v>0.22500000000000003</v>
      </c>
      <c r="D33" s="6">
        <f>0.2/100*25</f>
        <v>0.05</v>
      </c>
      <c r="E33" s="6">
        <f>2.7/100*25</f>
        <v>0.67500000000000004</v>
      </c>
      <c r="F33" s="6">
        <f>18/100*25</f>
        <v>4.5</v>
      </c>
      <c r="G33" s="7">
        <v>0.01</v>
      </c>
      <c r="H33" s="7">
        <v>8.01</v>
      </c>
      <c r="I33" s="7">
        <v>0.02</v>
      </c>
      <c r="J33" s="7">
        <v>50.6</v>
      </c>
      <c r="K33" s="7">
        <v>11.2</v>
      </c>
      <c r="L33" s="7">
        <v>8</v>
      </c>
      <c r="M33" s="7">
        <v>4.5</v>
      </c>
      <c r="N33" s="7">
        <v>0.15</v>
      </c>
      <c r="O33" s="7">
        <v>68</v>
      </c>
      <c r="P33" s="3" t="s">
        <v>49</v>
      </c>
      <c r="Q33" s="14"/>
    </row>
    <row r="34" spans="1:17" s="9" customFormat="1" ht="32.25" customHeight="1" x14ac:dyDescent="0.45">
      <c r="A34" s="57" t="s">
        <v>68</v>
      </c>
      <c r="B34" s="5" t="s">
        <v>56</v>
      </c>
      <c r="C34" s="6">
        <v>10.31</v>
      </c>
      <c r="D34" s="6">
        <v>10.72</v>
      </c>
      <c r="E34" s="6">
        <v>10.43</v>
      </c>
      <c r="F34" s="6">
        <v>180.24</v>
      </c>
      <c r="G34" s="60">
        <v>0.57999999999999996</v>
      </c>
      <c r="H34" s="60">
        <v>7.0000000000000007E-2</v>
      </c>
      <c r="I34" s="60">
        <v>109.3</v>
      </c>
      <c r="J34" s="60">
        <v>11.35</v>
      </c>
      <c r="K34" s="60">
        <v>17.899999999999999</v>
      </c>
      <c r="L34" s="60">
        <v>75.599999999999994</v>
      </c>
      <c r="M34" s="60">
        <v>24.92</v>
      </c>
      <c r="N34" s="60">
        <v>0.76</v>
      </c>
      <c r="O34" s="60">
        <v>123.5</v>
      </c>
      <c r="P34" s="58">
        <v>498</v>
      </c>
    </row>
    <row r="35" spans="1:17" s="9" customFormat="1" ht="41.25" customHeight="1" x14ac:dyDescent="0.5">
      <c r="A35" s="52" t="s">
        <v>26</v>
      </c>
      <c r="B35" s="31">
        <v>120</v>
      </c>
      <c r="C35" s="11">
        <v>3.15</v>
      </c>
      <c r="D35" s="11">
        <v>8.25</v>
      </c>
      <c r="E35" s="11">
        <v>21.75</v>
      </c>
      <c r="F35" s="11">
        <v>151.19999999999999</v>
      </c>
      <c r="G35" s="6">
        <v>8.16</v>
      </c>
      <c r="H35" s="7">
        <v>0.01</v>
      </c>
      <c r="I35" s="7">
        <v>135.33000000000001</v>
      </c>
      <c r="J35" s="7">
        <v>25.68</v>
      </c>
      <c r="K35" s="7">
        <v>31.2</v>
      </c>
      <c r="L35" s="7">
        <v>67.2</v>
      </c>
      <c r="M35" s="7">
        <v>22.4</v>
      </c>
      <c r="N35" s="7">
        <v>0.8</v>
      </c>
      <c r="O35" s="7">
        <v>499.2</v>
      </c>
      <c r="P35" s="5">
        <v>520</v>
      </c>
      <c r="Q35" s="30"/>
    </row>
    <row r="36" spans="1:17" ht="45.75" customHeight="1" x14ac:dyDescent="0.55000000000000004">
      <c r="A36" s="52" t="s">
        <v>55</v>
      </c>
      <c r="B36" s="31">
        <v>200</v>
      </c>
      <c r="C36" s="11">
        <v>0.6</v>
      </c>
      <c r="D36" s="11">
        <v>0</v>
      </c>
      <c r="E36" s="11">
        <v>31.4</v>
      </c>
      <c r="F36" s="11">
        <v>124</v>
      </c>
      <c r="G36" s="7">
        <v>20</v>
      </c>
      <c r="H36" s="7">
        <v>0.08</v>
      </c>
      <c r="I36" s="7">
        <v>0</v>
      </c>
      <c r="J36" s="7">
        <v>0</v>
      </c>
      <c r="K36" s="7">
        <v>16</v>
      </c>
      <c r="L36" s="7">
        <v>56</v>
      </c>
      <c r="M36" s="7">
        <v>84</v>
      </c>
      <c r="N36" s="7">
        <v>1.2</v>
      </c>
      <c r="O36" s="7">
        <v>0</v>
      </c>
      <c r="P36" s="12">
        <v>639</v>
      </c>
      <c r="Q36" s="14"/>
    </row>
    <row r="37" spans="1:17" ht="41.25" customHeight="1" x14ac:dyDescent="0.55000000000000004">
      <c r="A37" s="52" t="s">
        <v>22</v>
      </c>
      <c r="B37" s="31">
        <v>32.5</v>
      </c>
      <c r="C37" s="11">
        <v>2.5024999999999999</v>
      </c>
      <c r="D37" s="11">
        <v>0.45500000000000002</v>
      </c>
      <c r="E37" s="11">
        <v>12.2525</v>
      </c>
      <c r="F37" s="11">
        <v>13.22</v>
      </c>
      <c r="G37" s="7">
        <v>0</v>
      </c>
      <c r="H37" s="7">
        <v>3.3000000000000002E-2</v>
      </c>
      <c r="I37" s="7">
        <v>0</v>
      </c>
      <c r="J37" s="7">
        <v>0</v>
      </c>
      <c r="K37" s="7">
        <v>11.624000000000001</v>
      </c>
      <c r="L37" s="7">
        <v>22.858000000000001</v>
      </c>
      <c r="M37" s="7">
        <v>20.420999999999999</v>
      </c>
      <c r="N37" s="7">
        <v>1.5820000000000001</v>
      </c>
      <c r="O37" s="7">
        <v>0</v>
      </c>
      <c r="P37" s="5" t="s">
        <v>23</v>
      </c>
      <c r="Q37" s="14"/>
    </row>
    <row r="38" spans="1:17" ht="41.25" customHeight="1" x14ac:dyDescent="0.55000000000000004">
      <c r="A38" s="48" t="s">
        <v>24</v>
      </c>
      <c r="B38" s="31"/>
      <c r="C38" s="11">
        <f t="shared" ref="C38:O38" si="1">SUM(C33:C37)</f>
        <v>16.787500000000001</v>
      </c>
      <c r="D38" s="11">
        <f t="shared" si="1"/>
        <v>19.475000000000001</v>
      </c>
      <c r="E38" s="11">
        <f t="shared" si="1"/>
        <v>76.507499999999993</v>
      </c>
      <c r="F38" s="11">
        <f t="shared" si="1"/>
        <v>473.16</v>
      </c>
      <c r="G38" s="11">
        <f t="shared" si="1"/>
        <v>28.75</v>
      </c>
      <c r="H38" s="11">
        <f t="shared" si="1"/>
        <v>8.2029999999999994</v>
      </c>
      <c r="I38" s="11">
        <f t="shared" si="1"/>
        <v>244.65</v>
      </c>
      <c r="J38" s="11">
        <f t="shared" si="1"/>
        <v>87.63</v>
      </c>
      <c r="K38" s="11">
        <f t="shared" si="1"/>
        <v>87.923999999999992</v>
      </c>
      <c r="L38" s="11">
        <f t="shared" si="1"/>
        <v>229.65800000000002</v>
      </c>
      <c r="M38" s="11">
        <f t="shared" si="1"/>
        <v>156.24099999999999</v>
      </c>
      <c r="N38" s="11">
        <f t="shared" si="1"/>
        <v>4.492</v>
      </c>
      <c r="O38" s="11">
        <f t="shared" si="1"/>
        <v>690.7</v>
      </c>
      <c r="P38" s="35"/>
      <c r="Q38" s="14"/>
    </row>
    <row r="39" spans="1:17" ht="36" x14ac:dyDescent="0.55000000000000004">
      <c r="A39" s="22" t="s">
        <v>27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14"/>
    </row>
    <row r="40" spans="1:17" ht="33" customHeight="1" x14ac:dyDescent="0.55000000000000004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7"/>
      <c r="Q40" s="14"/>
    </row>
    <row r="41" spans="1:17" ht="36" x14ac:dyDescent="0.55000000000000004">
      <c r="A41" s="22" t="s">
        <v>46</v>
      </c>
      <c r="B41" s="20"/>
      <c r="C41" s="17"/>
      <c r="D41" s="17"/>
      <c r="E41" s="17"/>
      <c r="F41" s="17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14"/>
    </row>
    <row r="42" spans="1:17" ht="69" x14ac:dyDescent="0.55000000000000004">
      <c r="A42" s="72" t="s">
        <v>1</v>
      </c>
      <c r="B42" s="49" t="s">
        <v>2</v>
      </c>
      <c r="C42" s="28" t="s">
        <v>3</v>
      </c>
      <c r="D42" s="28" t="s">
        <v>4</v>
      </c>
      <c r="E42" s="28" t="s">
        <v>5</v>
      </c>
      <c r="F42" s="28" t="s">
        <v>6</v>
      </c>
      <c r="G42" s="68" t="s">
        <v>7</v>
      </c>
      <c r="H42" s="68"/>
      <c r="I42" s="68"/>
      <c r="J42" s="68"/>
      <c r="K42" s="68" t="s">
        <v>8</v>
      </c>
      <c r="L42" s="68"/>
      <c r="M42" s="68"/>
      <c r="N42" s="68"/>
      <c r="O42" s="68"/>
      <c r="P42" s="67" t="s">
        <v>9</v>
      </c>
      <c r="Q42" s="14"/>
    </row>
    <row r="43" spans="1:17" ht="69" x14ac:dyDescent="0.55000000000000004">
      <c r="A43" s="72"/>
      <c r="B43" s="49" t="s">
        <v>10</v>
      </c>
      <c r="C43" s="49" t="s">
        <v>10</v>
      </c>
      <c r="D43" s="49" t="s">
        <v>10</v>
      </c>
      <c r="E43" s="49" t="s">
        <v>10</v>
      </c>
      <c r="F43" s="49" t="s">
        <v>10</v>
      </c>
      <c r="G43" s="29" t="s">
        <v>11</v>
      </c>
      <c r="H43" s="29" t="s">
        <v>12</v>
      </c>
      <c r="I43" s="29" t="s">
        <v>13</v>
      </c>
      <c r="J43" s="29" t="s">
        <v>14</v>
      </c>
      <c r="K43" s="29" t="s">
        <v>15</v>
      </c>
      <c r="L43" s="29" t="s">
        <v>16</v>
      </c>
      <c r="M43" s="29" t="s">
        <v>17</v>
      </c>
      <c r="N43" s="29" t="s">
        <v>18</v>
      </c>
      <c r="O43" s="29" t="s">
        <v>19</v>
      </c>
      <c r="P43" s="67"/>
      <c r="Q43" s="14"/>
    </row>
    <row r="44" spans="1:17" s="13" customFormat="1" ht="51" customHeight="1" x14ac:dyDescent="0.5">
      <c r="A44" s="57" t="s">
        <v>64</v>
      </c>
      <c r="B44" s="62">
        <v>25</v>
      </c>
      <c r="C44" s="7">
        <v>0.7</v>
      </c>
      <c r="D44" s="7">
        <v>5.05</v>
      </c>
      <c r="E44" s="7">
        <v>3.4</v>
      </c>
      <c r="F44" s="7">
        <f>68.76/60*50</f>
        <v>57.300000000000004</v>
      </c>
      <c r="G44" s="7">
        <v>4.75</v>
      </c>
      <c r="H44" s="7">
        <v>5.0000000000000001E-3</v>
      </c>
      <c r="I44" s="7">
        <v>61</v>
      </c>
      <c r="J44" s="7">
        <v>0.25</v>
      </c>
      <c r="K44" s="7">
        <v>7.4</v>
      </c>
      <c r="L44" s="7">
        <v>7.15</v>
      </c>
      <c r="M44" s="7">
        <v>2.25</v>
      </c>
      <c r="N44" s="7">
        <v>7.0000000000000007E-2</v>
      </c>
      <c r="O44" s="7">
        <v>22.6</v>
      </c>
      <c r="P44" s="36">
        <v>71</v>
      </c>
      <c r="Q44" s="37"/>
    </row>
    <row r="45" spans="1:17" s="10" customFormat="1" ht="51" customHeight="1" x14ac:dyDescent="0.45">
      <c r="A45" s="52" t="s">
        <v>69</v>
      </c>
      <c r="B45" s="31">
        <v>175</v>
      </c>
      <c r="C45" s="11">
        <v>14.18</v>
      </c>
      <c r="D45" s="11">
        <v>13.83</v>
      </c>
      <c r="E45" s="11">
        <v>31.68</v>
      </c>
      <c r="F45" s="11">
        <v>313.25</v>
      </c>
      <c r="G45" s="7">
        <v>0.84</v>
      </c>
      <c r="H45" s="7">
        <v>0.05</v>
      </c>
      <c r="I45" s="7">
        <v>121.6</v>
      </c>
      <c r="J45" s="7">
        <v>40</v>
      </c>
      <c r="K45" s="7">
        <v>37.58</v>
      </c>
      <c r="L45" s="7">
        <v>166.08</v>
      </c>
      <c r="M45" s="7">
        <v>49.48</v>
      </c>
      <c r="N45" s="7">
        <v>1.83</v>
      </c>
      <c r="O45" s="7">
        <v>36.799999999999997</v>
      </c>
      <c r="P45" s="5">
        <v>492</v>
      </c>
      <c r="Q45" s="18"/>
    </row>
    <row r="46" spans="1:17" s="10" customFormat="1" ht="35.25" x14ac:dyDescent="0.45">
      <c r="A46" s="52" t="s">
        <v>47</v>
      </c>
      <c r="B46" s="31" t="s">
        <v>21</v>
      </c>
      <c r="C46" s="11">
        <v>0.2</v>
      </c>
      <c r="D46" s="11">
        <v>0</v>
      </c>
      <c r="E46" s="11">
        <v>15</v>
      </c>
      <c r="F46" s="11">
        <v>58</v>
      </c>
      <c r="G46" s="7">
        <v>1.1599999999999999</v>
      </c>
      <c r="H46" s="7">
        <v>0</v>
      </c>
      <c r="I46" s="7">
        <v>1.3</v>
      </c>
      <c r="J46" s="7">
        <v>0.38</v>
      </c>
      <c r="K46" s="7">
        <v>6.9</v>
      </c>
      <c r="L46" s="7">
        <v>8.5</v>
      </c>
      <c r="M46" s="7">
        <v>4.5999999999999996</v>
      </c>
      <c r="N46" s="7">
        <v>0.8</v>
      </c>
      <c r="O46" s="7">
        <v>30.2</v>
      </c>
      <c r="P46" s="5">
        <v>685</v>
      </c>
      <c r="Q46" s="18"/>
    </row>
    <row r="47" spans="1:17" ht="51" customHeight="1" x14ac:dyDescent="0.55000000000000004">
      <c r="A47" s="52" t="s">
        <v>22</v>
      </c>
      <c r="B47" s="31">
        <v>32.5</v>
      </c>
      <c r="C47" s="11">
        <v>2.5024999999999999</v>
      </c>
      <c r="D47" s="11">
        <v>0.45500000000000002</v>
      </c>
      <c r="E47" s="11">
        <v>12.2525</v>
      </c>
      <c r="F47" s="11">
        <v>13.22</v>
      </c>
      <c r="G47" s="7">
        <v>0</v>
      </c>
      <c r="H47" s="7">
        <v>3.3000000000000002E-2</v>
      </c>
      <c r="I47" s="7">
        <v>0</v>
      </c>
      <c r="J47" s="7">
        <v>0</v>
      </c>
      <c r="K47" s="7">
        <v>11.624000000000001</v>
      </c>
      <c r="L47" s="7">
        <v>22.858000000000001</v>
      </c>
      <c r="M47" s="7">
        <v>20.420999999999999</v>
      </c>
      <c r="N47" s="7">
        <v>1.5820000000000001</v>
      </c>
      <c r="O47" s="7">
        <v>0</v>
      </c>
      <c r="P47" s="5" t="s">
        <v>23</v>
      </c>
      <c r="Q47" s="14"/>
    </row>
    <row r="48" spans="1:17" ht="51" customHeight="1" x14ac:dyDescent="0.55000000000000004">
      <c r="A48" s="48" t="s">
        <v>24</v>
      </c>
      <c r="B48" s="31"/>
      <c r="C48" s="11">
        <f t="shared" ref="C48:O48" si="2">SUM(C44:C47)</f>
        <v>17.5825</v>
      </c>
      <c r="D48" s="11">
        <f t="shared" si="2"/>
        <v>19.334999999999997</v>
      </c>
      <c r="E48" s="11">
        <f t="shared" si="2"/>
        <v>62.332499999999996</v>
      </c>
      <c r="F48" s="11">
        <f t="shared" si="2"/>
        <v>441.77000000000004</v>
      </c>
      <c r="G48" s="11">
        <f t="shared" si="2"/>
        <v>6.75</v>
      </c>
      <c r="H48" s="11">
        <f t="shared" si="2"/>
        <v>8.7999999999999995E-2</v>
      </c>
      <c r="I48" s="11">
        <f t="shared" si="2"/>
        <v>183.9</v>
      </c>
      <c r="J48" s="11">
        <f t="shared" si="2"/>
        <v>40.630000000000003</v>
      </c>
      <c r="K48" s="11">
        <f t="shared" si="2"/>
        <v>63.503999999999998</v>
      </c>
      <c r="L48" s="11">
        <f t="shared" si="2"/>
        <v>204.58800000000002</v>
      </c>
      <c r="M48" s="11">
        <f t="shared" si="2"/>
        <v>76.751000000000005</v>
      </c>
      <c r="N48" s="11">
        <f t="shared" si="2"/>
        <v>4.282</v>
      </c>
      <c r="O48" s="11">
        <f t="shared" si="2"/>
        <v>89.6</v>
      </c>
      <c r="P48" s="32"/>
      <c r="Q48" s="14"/>
    </row>
    <row r="49" spans="1:17" ht="33" customHeight="1" x14ac:dyDescent="0.55000000000000004">
      <c r="A49" s="24"/>
      <c r="B49" s="25"/>
      <c r="C49" s="26"/>
      <c r="D49" s="26"/>
      <c r="E49" s="26"/>
      <c r="F49" s="26"/>
      <c r="G49" s="38"/>
      <c r="H49" s="38"/>
      <c r="I49" s="38"/>
      <c r="J49" s="38"/>
      <c r="K49" s="38"/>
      <c r="L49" s="38"/>
      <c r="M49" s="38"/>
      <c r="N49" s="38"/>
      <c r="O49" s="38"/>
      <c r="P49" s="27"/>
      <c r="Q49" s="14"/>
    </row>
    <row r="50" spans="1:17" ht="36" x14ac:dyDescent="0.55000000000000004">
      <c r="A50" s="39" t="s">
        <v>28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3"/>
      <c r="Q50" s="14"/>
    </row>
    <row r="51" spans="1:17" ht="36" x14ac:dyDescent="0.55000000000000004">
      <c r="A51" s="24"/>
      <c r="B51" s="25"/>
      <c r="C51" s="26"/>
      <c r="D51" s="26"/>
      <c r="E51" s="26"/>
      <c r="F51" s="26"/>
      <c r="G51" s="21"/>
      <c r="H51" s="21"/>
      <c r="I51" s="21"/>
      <c r="J51" s="21"/>
      <c r="K51" s="21"/>
      <c r="L51" s="21"/>
      <c r="M51" s="21"/>
      <c r="N51" s="21"/>
      <c r="O51" s="21"/>
      <c r="P51" s="27"/>
      <c r="Q51" s="14"/>
    </row>
    <row r="52" spans="1:17" ht="36" x14ac:dyDescent="0.55000000000000004">
      <c r="A52" s="39" t="s">
        <v>54</v>
      </c>
      <c r="B52" s="20"/>
      <c r="C52" s="17"/>
      <c r="D52" s="17"/>
      <c r="E52" s="17"/>
      <c r="F52" s="17"/>
      <c r="G52" s="21"/>
      <c r="H52" s="21"/>
      <c r="I52" s="21"/>
      <c r="J52" s="21"/>
      <c r="K52" s="21"/>
      <c r="L52" s="21"/>
      <c r="M52" s="21"/>
      <c r="N52" s="21"/>
      <c r="O52" s="21"/>
      <c r="P52" s="40"/>
      <c r="Q52" s="14"/>
    </row>
    <row r="53" spans="1:17" ht="69" x14ac:dyDescent="0.55000000000000004">
      <c r="A53" s="72" t="s">
        <v>1</v>
      </c>
      <c r="B53" s="49" t="s">
        <v>2</v>
      </c>
      <c r="C53" s="28" t="s">
        <v>3</v>
      </c>
      <c r="D53" s="28" t="s">
        <v>4</v>
      </c>
      <c r="E53" s="28" t="s">
        <v>5</v>
      </c>
      <c r="F53" s="28" t="s">
        <v>6</v>
      </c>
      <c r="G53" s="68" t="s">
        <v>7</v>
      </c>
      <c r="H53" s="68"/>
      <c r="I53" s="68"/>
      <c r="J53" s="68"/>
      <c r="K53" s="68" t="s">
        <v>8</v>
      </c>
      <c r="L53" s="68"/>
      <c r="M53" s="68"/>
      <c r="N53" s="68"/>
      <c r="O53" s="68"/>
      <c r="P53" s="69" t="s">
        <v>9</v>
      </c>
      <c r="Q53" s="14"/>
    </row>
    <row r="54" spans="1:17" ht="69" x14ac:dyDescent="0.55000000000000004">
      <c r="A54" s="72"/>
      <c r="B54" s="49" t="s">
        <v>10</v>
      </c>
      <c r="C54" s="49" t="s">
        <v>10</v>
      </c>
      <c r="D54" s="49" t="s">
        <v>10</v>
      </c>
      <c r="E54" s="49" t="s">
        <v>10</v>
      </c>
      <c r="F54" s="49" t="s">
        <v>10</v>
      </c>
      <c r="G54" s="29" t="s">
        <v>11</v>
      </c>
      <c r="H54" s="29" t="s">
        <v>12</v>
      </c>
      <c r="I54" s="29" t="s">
        <v>13</v>
      </c>
      <c r="J54" s="29" t="s">
        <v>14</v>
      </c>
      <c r="K54" s="29" t="s">
        <v>15</v>
      </c>
      <c r="L54" s="29" t="s">
        <v>16</v>
      </c>
      <c r="M54" s="29" t="s">
        <v>17</v>
      </c>
      <c r="N54" s="29" t="s">
        <v>18</v>
      </c>
      <c r="O54" s="29" t="s">
        <v>19</v>
      </c>
      <c r="P54" s="69"/>
      <c r="Q54" s="14"/>
    </row>
    <row r="55" spans="1:17" ht="36" x14ac:dyDescent="0.55000000000000004">
      <c r="A55" s="57" t="s">
        <v>66</v>
      </c>
      <c r="B55" s="58">
        <v>25</v>
      </c>
      <c r="C55" s="59">
        <v>0.7</v>
      </c>
      <c r="D55" s="59">
        <v>5.05</v>
      </c>
      <c r="E55" s="59">
        <v>3.4</v>
      </c>
      <c r="F55" s="59">
        <v>31</v>
      </c>
      <c r="G55" s="63">
        <v>0.01</v>
      </c>
      <c r="H55" s="61">
        <v>8.1</v>
      </c>
      <c r="I55" s="61">
        <v>83.75</v>
      </c>
      <c r="J55" s="61">
        <v>30.38</v>
      </c>
      <c r="K55" s="61">
        <v>5.05</v>
      </c>
      <c r="L55" s="61">
        <v>8.93</v>
      </c>
      <c r="M55" s="61">
        <v>4.03</v>
      </c>
      <c r="N55" s="61">
        <v>0.18</v>
      </c>
      <c r="O55" s="61">
        <v>53.25</v>
      </c>
      <c r="P55" s="45"/>
      <c r="Q55" s="14"/>
    </row>
    <row r="56" spans="1:17" s="1" customFormat="1" ht="48.75" customHeight="1" x14ac:dyDescent="0.45">
      <c r="A56" s="52" t="s">
        <v>29</v>
      </c>
      <c r="B56" s="31">
        <v>120</v>
      </c>
      <c r="C56" s="11">
        <v>5.0999999999999996</v>
      </c>
      <c r="D56" s="11">
        <v>9.15</v>
      </c>
      <c r="E56" s="11">
        <v>34.200000000000003</v>
      </c>
      <c r="F56" s="11">
        <v>195.6</v>
      </c>
      <c r="G56" s="7">
        <v>0</v>
      </c>
      <c r="H56" s="7">
        <v>0.05</v>
      </c>
      <c r="I56" s="7">
        <v>119.2</v>
      </c>
      <c r="J56" s="7">
        <v>21.3</v>
      </c>
      <c r="K56" s="7">
        <v>8.8000000000000007</v>
      </c>
      <c r="L56" s="7">
        <v>32</v>
      </c>
      <c r="M56" s="7">
        <v>5.6</v>
      </c>
      <c r="N56" s="7">
        <v>0.56000000000000005</v>
      </c>
      <c r="O56" s="7">
        <v>42.4</v>
      </c>
      <c r="P56" s="8">
        <v>332</v>
      </c>
      <c r="Q56" s="18"/>
    </row>
    <row r="57" spans="1:17" s="10" customFormat="1" ht="43.5" customHeight="1" x14ac:dyDescent="0.35">
      <c r="A57" s="57" t="s">
        <v>70</v>
      </c>
      <c r="B57" s="5" t="s">
        <v>56</v>
      </c>
      <c r="C57" s="6">
        <v>11.09</v>
      </c>
      <c r="D57" s="6">
        <v>4.18</v>
      </c>
      <c r="E57" s="6">
        <v>7.13</v>
      </c>
      <c r="F57" s="6">
        <v>103</v>
      </c>
      <c r="G57" s="7">
        <v>4</v>
      </c>
      <c r="H57" s="7">
        <v>4.1399999999999997</v>
      </c>
      <c r="I57" s="7">
        <v>4.1399999999999997</v>
      </c>
      <c r="J57" s="7">
        <v>207.68</v>
      </c>
      <c r="K57" s="7">
        <v>207.67499999999998</v>
      </c>
      <c r="L57" s="7">
        <v>0.12</v>
      </c>
      <c r="M57" s="7">
        <v>0.12</v>
      </c>
      <c r="N57" s="7">
        <v>0.39</v>
      </c>
      <c r="O57" s="7"/>
      <c r="P57" s="8"/>
    </row>
    <row r="58" spans="1:17" s="13" customFormat="1" ht="51" customHeight="1" x14ac:dyDescent="0.45">
      <c r="A58" s="52" t="s">
        <v>58</v>
      </c>
      <c r="B58" s="31">
        <v>200</v>
      </c>
      <c r="C58" s="11">
        <v>0.2</v>
      </c>
      <c r="D58" s="11">
        <v>0</v>
      </c>
      <c r="E58" s="11">
        <v>35.799999999999997</v>
      </c>
      <c r="F58" s="11">
        <v>142</v>
      </c>
      <c r="G58" s="7">
        <v>0</v>
      </c>
      <c r="H58" s="7">
        <v>0.02</v>
      </c>
      <c r="I58" s="7">
        <v>0</v>
      </c>
      <c r="J58" s="7">
        <v>0</v>
      </c>
      <c r="K58" s="7">
        <v>12</v>
      </c>
      <c r="L58" s="7">
        <v>2.4</v>
      </c>
      <c r="M58" s="7">
        <v>0</v>
      </c>
      <c r="N58" s="7">
        <v>0.8</v>
      </c>
      <c r="O58" s="7">
        <v>0</v>
      </c>
      <c r="P58" s="12">
        <v>631</v>
      </c>
      <c r="Q58" s="37"/>
    </row>
    <row r="59" spans="1:17" ht="36" x14ac:dyDescent="0.55000000000000004">
      <c r="A59" s="52" t="s">
        <v>22</v>
      </c>
      <c r="B59" s="31">
        <v>32.5</v>
      </c>
      <c r="C59" s="11">
        <v>2.5024999999999999</v>
      </c>
      <c r="D59" s="11">
        <v>0.45500000000000002</v>
      </c>
      <c r="E59" s="11">
        <v>12.2525</v>
      </c>
      <c r="F59" s="11">
        <v>13.22</v>
      </c>
      <c r="G59" s="7">
        <v>0</v>
      </c>
      <c r="H59" s="7">
        <v>3.3000000000000002E-2</v>
      </c>
      <c r="I59" s="7">
        <v>0</v>
      </c>
      <c r="J59" s="7">
        <v>0</v>
      </c>
      <c r="K59" s="7">
        <v>11.624000000000001</v>
      </c>
      <c r="L59" s="7">
        <v>22.858000000000001</v>
      </c>
      <c r="M59" s="7">
        <v>20.420999999999999</v>
      </c>
      <c r="N59" s="7">
        <v>1.5820000000000001</v>
      </c>
      <c r="O59" s="7">
        <v>0</v>
      </c>
      <c r="P59" s="5" t="s">
        <v>23</v>
      </c>
      <c r="Q59" s="14"/>
    </row>
    <row r="60" spans="1:17" ht="36" x14ac:dyDescent="0.55000000000000004">
      <c r="A60" s="48" t="s">
        <v>24</v>
      </c>
      <c r="B60" s="31"/>
      <c r="C60" s="11">
        <f t="shared" ref="C60:O60" si="3">SUM(C55:C59)</f>
        <v>19.592500000000001</v>
      </c>
      <c r="D60" s="11">
        <f t="shared" si="3"/>
        <v>18.834999999999997</v>
      </c>
      <c r="E60" s="11">
        <f t="shared" si="3"/>
        <v>92.782499999999999</v>
      </c>
      <c r="F60" s="11">
        <f t="shared" si="3"/>
        <v>484.82000000000005</v>
      </c>
      <c r="G60" s="11">
        <f t="shared" si="3"/>
        <v>4.01</v>
      </c>
      <c r="H60" s="11">
        <f t="shared" si="3"/>
        <v>12.342999999999998</v>
      </c>
      <c r="I60" s="11">
        <f t="shared" si="3"/>
        <v>207.08999999999997</v>
      </c>
      <c r="J60" s="11">
        <f t="shared" si="3"/>
        <v>259.36</v>
      </c>
      <c r="K60" s="11">
        <f t="shared" si="3"/>
        <v>245.14899999999997</v>
      </c>
      <c r="L60" s="11">
        <f t="shared" si="3"/>
        <v>66.307999999999993</v>
      </c>
      <c r="M60" s="11">
        <f t="shared" si="3"/>
        <v>30.170999999999999</v>
      </c>
      <c r="N60" s="11">
        <f t="shared" si="3"/>
        <v>3.512</v>
      </c>
      <c r="O60" s="11">
        <f t="shared" si="3"/>
        <v>95.65</v>
      </c>
      <c r="P60" s="44"/>
      <c r="Q60" s="14"/>
    </row>
    <row r="61" spans="1:17" ht="33" customHeight="1" x14ac:dyDescent="0.55000000000000004">
      <c r="A61" s="24"/>
      <c r="B61" s="25"/>
      <c r="C61" s="26"/>
      <c r="D61" s="26"/>
      <c r="E61" s="26"/>
      <c r="F61" s="26"/>
      <c r="G61" s="21"/>
      <c r="H61" s="21"/>
      <c r="I61" s="21"/>
      <c r="J61" s="21"/>
      <c r="K61" s="21"/>
      <c r="L61" s="21"/>
      <c r="M61" s="21"/>
      <c r="N61" s="21"/>
      <c r="O61" s="21"/>
      <c r="P61" s="27"/>
      <c r="Q61" s="14"/>
    </row>
    <row r="62" spans="1:17" ht="66" customHeight="1" x14ac:dyDescent="0.55000000000000004">
      <c r="A62" s="22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3"/>
      <c r="Q62" s="14"/>
    </row>
    <row r="63" spans="1:17" ht="36" x14ac:dyDescent="0.55000000000000004">
      <c r="A63" s="24"/>
      <c r="B63" s="25"/>
      <c r="C63" s="26"/>
      <c r="D63" s="26"/>
      <c r="E63" s="26"/>
      <c r="F63" s="26"/>
      <c r="G63" s="21"/>
      <c r="H63" s="21"/>
      <c r="I63" s="21"/>
      <c r="J63" s="21"/>
      <c r="K63" s="21"/>
      <c r="L63" s="21"/>
      <c r="M63" s="21"/>
      <c r="N63" s="21"/>
      <c r="O63" s="21"/>
      <c r="P63" s="27"/>
      <c r="Q63" s="14"/>
    </row>
    <row r="64" spans="1:17" ht="36" x14ac:dyDescent="0.55000000000000004">
      <c r="A64" s="22" t="s">
        <v>54</v>
      </c>
      <c r="B64" s="20"/>
      <c r="C64" s="17"/>
      <c r="D64" s="17"/>
      <c r="E64" s="17"/>
      <c r="F64" s="17"/>
      <c r="G64" s="21"/>
      <c r="H64" s="21"/>
      <c r="I64" s="21"/>
      <c r="J64" s="21"/>
      <c r="K64" s="21"/>
      <c r="L64" s="21"/>
      <c r="M64" s="21"/>
      <c r="N64" s="21"/>
      <c r="O64" s="21"/>
      <c r="P64" s="40"/>
      <c r="Q64" s="14"/>
    </row>
    <row r="65" spans="1:17" ht="69" x14ac:dyDescent="0.55000000000000004">
      <c r="A65" s="72" t="s">
        <v>1</v>
      </c>
      <c r="B65" s="49" t="s">
        <v>2</v>
      </c>
      <c r="C65" s="28" t="s">
        <v>3</v>
      </c>
      <c r="D65" s="28" t="s">
        <v>4</v>
      </c>
      <c r="E65" s="28" t="s">
        <v>5</v>
      </c>
      <c r="F65" s="28" t="s">
        <v>6</v>
      </c>
      <c r="G65" s="68" t="s">
        <v>7</v>
      </c>
      <c r="H65" s="68"/>
      <c r="I65" s="68"/>
      <c r="J65" s="68"/>
      <c r="K65" s="68" t="s">
        <v>8</v>
      </c>
      <c r="L65" s="68"/>
      <c r="M65" s="68"/>
      <c r="N65" s="68"/>
      <c r="O65" s="68"/>
      <c r="P65" s="69" t="s">
        <v>9</v>
      </c>
      <c r="Q65" s="14"/>
    </row>
    <row r="66" spans="1:17" ht="69" x14ac:dyDescent="0.55000000000000004">
      <c r="A66" s="72"/>
      <c r="B66" s="49" t="s">
        <v>10</v>
      </c>
      <c r="C66" s="49" t="s">
        <v>10</v>
      </c>
      <c r="D66" s="49" t="s">
        <v>10</v>
      </c>
      <c r="E66" s="49" t="s">
        <v>10</v>
      </c>
      <c r="F66" s="49" t="s">
        <v>10</v>
      </c>
      <c r="G66" s="29" t="s">
        <v>11</v>
      </c>
      <c r="H66" s="29" t="s">
        <v>12</v>
      </c>
      <c r="I66" s="29" t="s">
        <v>13</v>
      </c>
      <c r="J66" s="29" t="s">
        <v>14</v>
      </c>
      <c r="K66" s="29" t="s">
        <v>15</v>
      </c>
      <c r="L66" s="29" t="s">
        <v>16</v>
      </c>
      <c r="M66" s="29" t="s">
        <v>17</v>
      </c>
      <c r="N66" s="29" t="s">
        <v>18</v>
      </c>
      <c r="O66" s="29" t="s">
        <v>19</v>
      </c>
      <c r="P66" s="69"/>
      <c r="Q66" s="14"/>
    </row>
    <row r="67" spans="1:17" s="4" customFormat="1" ht="35.25" x14ac:dyDescent="0.4">
      <c r="A67" s="57" t="s">
        <v>65</v>
      </c>
      <c r="B67" s="58">
        <v>25</v>
      </c>
      <c r="C67" s="59">
        <f>0.8/100*25</f>
        <v>0.2</v>
      </c>
      <c r="D67" s="59">
        <f>0.1/100*25</f>
        <v>2.5000000000000001E-2</v>
      </c>
      <c r="E67" s="59">
        <f>2.8/100*25</f>
        <v>0.7</v>
      </c>
      <c r="F67" s="59">
        <f>15/100*25</f>
        <v>3.75</v>
      </c>
      <c r="G67" s="60">
        <v>1.93</v>
      </c>
      <c r="H67" s="60">
        <v>2.5000000000000001E-3</v>
      </c>
      <c r="I67" s="60">
        <v>32.75</v>
      </c>
      <c r="J67" s="60">
        <v>0.28999999999999998</v>
      </c>
      <c r="K67" s="60">
        <v>8</v>
      </c>
      <c r="L67" s="60">
        <v>9</v>
      </c>
      <c r="M67" s="60">
        <v>4.55</v>
      </c>
      <c r="N67" s="60">
        <v>0.3</v>
      </c>
      <c r="O67" s="60">
        <v>56.6</v>
      </c>
      <c r="P67" s="5">
        <v>50</v>
      </c>
    </row>
    <row r="68" spans="1:17" s="9" customFormat="1" ht="69.75" customHeight="1" x14ac:dyDescent="0.5">
      <c r="A68" s="52" t="s">
        <v>51</v>
      </c>
      <c r="B68" s="31" t="s">
        <v>56</v>
      </c>
      <c r="C68" s="11">
        <v>9.5399999999999991</v>
      </c>
      <c r="D68" s="11">
        <v>4.59</v>
      </c>
      <c r="E68" s="11">
        <v>5.04</v>
      </c>
      <c r="F68" s="11">
        <v>262.8</v>
      </c>
      <c r="G68" s="43">
        <v>2.46</v>
      </c>
      <c r="H68" s="43">
        <v>0.08</v>
      </c>
      <c r="I68" s="43">
        <v>104.1</v>
      </c>
      <c r="J68" s="43">
        <v>284.39999999999998</v>
      </c>
      <c r="K68" s="7">
        <v>39.9</v>
      </c>
      <c r="L68" s="7">
        <v>187.7</v>
      </c>
      <c r="M68" s="7">
        <v>50.14</v>
      </c>
      <c r="N68" s="7">
        <v>0.9</v>
      </c>
      <c r="O68" s="7">
        <v>384.4</v>
      </c>
      <c r="P68" s="5">
        <v>374</v>
      </c>
      <c r="Q68" s="30"/>
    </row>
    <row r="69" spans="1:17" s="9" customFormat="1" ht="45.75" customHeight="1" x14ac:dyDescent="0.5">
      <c r="A69" s="52" t="s">
        <v>26</v>
      </c>
      <c r="B69" s="31">
        <v>120</v>
      </c>
      <c r="C69" s="11">
        <v>3.15</v>
      </c>
      <c r="D69" s="11">
        <v>8.25</v>
      </c>
      <c r="E69" s="11">
        <v>21.75</v>
      </c>
      <c r="F69" s="11">
        <f>189/150*120</f>
        <v>151.19999999999999</v>
      </c>
      <c r="G69" s="6">
        <v>8.16</v>
      </c>
      <c r="H69" s="7">
        <v>0.01</v>
      </c>
      <c r="I69" s="7">
        <v>135.33000000000001</v>
      </c>
      <c r="J69" s="7">
        <v>25.68</v>
      </c>
      <c r="K69" s="7">
        <v>31.2</v>
      </c>
      <c r="L69" s="7">
        <v>67.2</v>
      </c>
      <c r="M69" s="7">
        <v>22.4</v>
      </c>
      <c r="N69" s="7">
        <v>0.8</v>
      </c>
      <c r="O69" s="7">
        <v>499.2</v>
      </c>
      <c r="P69" s="5">
        <v>520</v>
      </c>
      <c r="Q69" s="30"/>
    </row>
    <row r="70" spans="1:17" s="10" customFormat="1" ht="35.25" x14ac:dyDescent="0.45">
      <c r="A70" s="52" t="s">
        <v>47</v>
      </c>
      <c r="B70" s="31" t="s">
        <v>21</v>
      </c>
      <c r="C70" s="11">
        <v>0.2</v>
      </c>
      <c r="D70" s="11">
        <v>0</v>
      </c>
      <c r="E70" s="11">
        <v>15</v>
      </c>
      <c r="F70" s="11">
        <v>58</v>
      </c>
      <c r="G70" s="7">
        <v>1.1599999999999999</v>
      </c>
      <c r="H70" s="7">
        <v>0</v>
      </c>
      <c r="I70" s="7">
        <v>1.3</v>
      </c>
      <c r="J70" s="7">
        <v>0.38</v>
      </c>
      <c r="K70" s="7">
        <v>6.9</v>
      </c>
      <c r="L70" s="7">
        <v>8.5</v>
      </c>
      <c r="M70" s="7">
        <v>4.5999999999999996</v>
      </c>
      <c r="N70" s="7">
        <v>0.8</v>
      </c>
      <c r="O70" s="7">
        <v>30.2</v>
      </c>
      <c r="P70" s="5">
        <v>685</v>
      </c>
      <c r="Q70" s="18"/>
    </row>
    <row r="71" spans="1:17" ht="36" x14ac:dyDescent="0.55000000000000004">
      <c r="A71" s="52" t="s">
        <v>22</v>
      </c>
      <c r="B71" s="31">
        <v>32.5</v>
      </c>
      <c r="C71" s="11">
        <v>2.5024999999999999</v>
      </c>
      <c r="D71" s="11">
        <v>0.45500000000000002</v>
      </c>
      <c r="E71" s="11">
        <v>12.2525</v>
      </c>
      <c r="F71" s="11">
        <v>13.22</v>
      </c>
      <c r="G71" s="7">
        <v>0</v>
      </c>
      <c r="H71" s="7">
        <v>3.3000000000000002E-2</v>
      </c>
      <c r="I71" s="7">
        <v>0</v>
      </c>
      <c r="J71" s="7">
        <v>0</v>
      </c>
      <c r="K71" s="7">
        <v>11.624000000000001</v>
      </c>
      <c r="L71" s="7">
        <v>22.858000000000001</v>
      </c>
      <c r="M71" s="7">
        <v>20.420999999999999</v>
      </c>
      <c r="N71" s="7">
        <v>1.5820000000000001</v>
      </c>
      <c r="O71" s="7">
        <v>0</v>
      </c>
      <c r="P71" s="5" t="s">
        <v>23</v>
      </c>
      <c r="Q71" s="14"/>
    </row>
    <row r="72" spans="1:17" ht="36" x14ac:dyDescent="0.55000000000000004">
      <c r="A72" s="48" t="s">
        <v>24</v>
      </c>
      <c r="B72" s="31"/>
      <c r="C72" s="11">
        <f t="shared" ref="C72:O72" si="4">SUM(C67:C71)</f>
        <v>15.592499999999998</v>
      </c>
      <c r="D72" s="11">
        <f t="shared" si="4"/>
        <v>13.32</v>
      </c>
      <c r="E72" s="11">
        <f t="shared" si="4"/>
        <v>54.7425</v>
      </c>
      <c r="F72" s="11">
        <f t="shared" si="4"/>
        <v>488.97</v>
      </c>
      <c r="G72" s="11">
        <f t="shared" si="4"/>
        <v>13.71</v>
      </c>
      <c r="H72" s="11">
        <f t="shared" si="4"/>
        <v>0.1255</v>
      </c>
      <c r="I72" s="11">
        <f t="shared" si="4"/>
        <v>273.48</v>
      </c>
      <c r="J72" s="11">
        <f t="shared" si="4"/>
        <v>310.75</v>
      </c>
      <c r="K72" s="11">
        <f t="shared" si="4"/>
        <v>97.623999999999995</v>
      </c>
      <c r="L72" s="11">
        <f t="shared" si="4"/>
        <v>295.25799999999998</v>
      </c>
      <c r="M72" s="11">
        <f t="shared" si="4"/>
        <v>102.11099999999999</v>
      </c>
      <c r="N72" s="11">
        <f t="shared" si="4"/>
        <v>4.3819999999999997</v>
      </c>
      <c r="O72" s="11">
        <f t="shared" si="4"/>
        <v>970.40000000000009</v>
      </c>
      <c r="P72" s="44"/>
      <c r="Q72" s="14"/>
    </row>
    <row r="73" spans="1:17" ht="36" x14ac:dyDescent="0.55000000000000004">
      <c r="A73" s="24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/>
      <c r="Q73" s="14"/>
    </row>
    <row r="74" spans="1:17" ht="36" x14ac:dyDescent="0.55000000000000004">
      <c r="A74" s="22"/>
      <c r="B74" s="38"/>
      <c r="C74" s="17"/>
      <c r="D74" s="17"/>
      <c r="E74" s="17"/>
      <c r="F74" s="17"/>
      <c r="G74" s="21"/>
      <c r="H74" s="21"/>
      <c r="I74" s="21"/>
      <c r="J74" s="21"/>
      <c r="K74" s="21"/>
      <c r="L74" s="21"/>
      <c r="M74" s="21"/>
      <c r="N74" s="21"/>
      <c r="O74" s="21"/>
      <c r="P74" s="40"/>
      <c r="Q74" s="14"/>
    </row>
    <row r="75" spans="1:17" ht="36" x14ac:dyDescent="0.55000000000000004">
      <c r="A75" s="24"/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7"/>
      <c r="Q75" s="14"/>
    </row>
    <row r="76" spans="1:17" ht="36" x14ac:dyDescent="0.55000000000000004">
      <c r="A76" s="24" t="s">
        <v>31</v>
      </c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7"/>
      <c r="Q76" s="14"/>
    </row>
    <row r="77" spans="1:17" ht="36" x14ac:dyDescent="0.55000000000000004">
      <c r="A77" s="22" t="s">
        <v>32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3"/>
      <c r="Q77" s="14"/>
    </row>
    <row r="78" spans="1:17" ht="36" x14ac:dyDescent="0.55000000000000004">
      <c r="A78" s="22" t="s">
        <v>46</v>
      </c>
      <c r="B78" s="20"/>
      <c r="C78" s="17"/>
      <c r="D78" s="17"/>
      <c r="E78" s="17"/>
      <c r="F78" s="17"/>
      <c r="G78" s="21"/>
      <c r="H78" s="21"/>
      <c r="I78" s="21"/>
      <c r="J78" s="21"/>
      <c r="K78" s="21"/>
      <c r="L78" s="21"/>
      <c r="M78" s="21"/>
      <c r="N78" s="21"/>
      <c r="O78" s="21"/>
      <c r="P78" s="22"/>
      <c r="Q78" s="14"/>
    </row>
    <row r="79" spans="1:17" ht="69" x14ac:dyDescent="0.55000000000000004">
      <c r="A79" s="72" t="s">
        <v>1</v>
      </c>
      <c r="B79" s="49" t="s">
        <v>2</v>
      </c>
      <c r="C79" s="28" t="s">
        <v>3</v>
      </c>
      <c r="D79" s="28" t="s">
        <v>4</v>
      </c>
      <c r="E79" s="28" t="s">
        <v>5</v>
      </c>
      <c r="F79" s="28" t="s">
        <v>6</v>
      </c>
      <c r="G79" s="68" t="s">
        <v>7</v>
      </c>
      <c r="H79" s="68"/>
      <c r="I79" s="68"/>
      <c r="J79" s="68"/>
      <c r="K79" s="68" t="s">
        <v>8</v>
      </c>
      <c r="L79" s="68"/>
      <c r="M79" s="68"/>
      <c r="N79" s="68"/>
      <c r="O79" s="68"/>
      <c r="P79" s="69" t="s">
        <v>9</v>
      </c>
      <c r="Q79" s="14"/>
    </row>
    <row r="80" spans="1:17" ht="69" x14ac:dyDescent="0.55000000000000004">
      <c r="A80" s="72"/>
      <c r="B80" s="49" t="s">
        <v>10</v>
      </c>
      <c r="C80" s="49" t="s">
        <v>10</v>
      </c>
      <c r="D80" s="49" t="s">
        <v>10</v>
      </c>
      <c r="E80" s="49" t="s">
        <v>10</v>
      </c>
      <c r="F80" s="49" t="s">
        <v>10</v>
      </c>
      <c r="G80" s="29" t="s">
        <v>11</v>
      </c>
      <c r="H80" s="29" t="s">
        <v>12</v>
      </c>
      <c r="I80" s="29" t="s">
        <v>13</v>
      </c>
      <c r="J80" s="29" t="s">
        <v>14</v>
      </c>
      <c r="K80" s="29" t="s">
        <v>15</v>
      </c>
      <c r="L80" s="29" t="s">
        <v>16</v>
      </c>
      <c r="M80" s="29" t="s">
        <v>17</v>
      </c>
      <c r="N80" s="29" t="s">
        <v>18</v>
      </c>
      <c r="O80" s="29" t="s">
        <v>19</v>
      </c>
      <c r="P80" s="69"/>
      <c r="Q80" s="14"/>
    </row>
    <row r="81" spans="1:17" s="4" customFormat="1" ht="42.75" customHeight="1" x14ac:dyDescent="0.5">
      <c r="A81" s="52" t="s">
        <v>61</v>
      </c>
      <c r="B81" s="5">
        <v>25</v>
      </c>
      <c r="C81" s="6">
        <v>0.7</v>
      </c>
      <c r="D81" s="6">
        <v>2.0499999999999998</v>
      </c>
      <c r="E81" s="6">
        <v>1.65</v>
      </c>
      <c r="F81" s="6">
        <f>44.77/50*25</f>
        <v>22.385000000000002</v>
      </c>
      <c r="G81" s="2">
        <v>0.48</v>
      </c>
      <c r="H81" s="2">
        <v>0.01</v>
      </c>
      <c r="I81" s="43">
        <v>76.25</v>
      </c>
      <c r="J81" s="2">
        <v>0.31</v>
      </c>
      <c r="K81" s="2">
        <v>9.25</v>
      </c>
      <c r="L81" s="2">
        <v>8.94</v>
      </c>
      <c r="M81" s="2">
        <v>2.81</v>
      </c>
      <c r="N81" s="2">
        <v>0.08</v>
      </c>
      <c r="O81" s="2">
        <v>28.25</v>
      </c>
      <c r="P81" s="3">
        <v>43</v>
      </c>
      <c r="Q81" s="30"/>
    </row>
    <row r="82" spans="1:17" s="1" customFormat="1" ht="41.25" customHeight="1" x14ac:dyDescent="0.45">
      <c r="A82" s="52" t="s">
        <v>60</v>
      </c>
      <c r="B82" s="31" t="s">
        <v>50</v>
      </c>
      <c r="C82" s="11">
        <v>10.88</v>
      </c>
      <c r="D82" s="11">
        <v>10.88</v>
      </c>
      <c r="E82" s="11">
        <v>3.12</v>
      </c>
      <c r="F82" s="11">
        <v>203.2</v>
      </c>
      <c r="G82" s="7">
        <v>9.9</v>
      </c>
      <c r="H82" s="7">
        <v>0.17</v>
      </c>
      <c r="I82" s="7">
        <v>449</v>
      </c>
      <c r="J82" s="7">
        <v>391</v>
      </c>
      <c r="K82" s="7">
        <v>31</v>
      </c>
      <c r="L82" s="7">
        <v>221</v>
      </c>
      <c r="M82" s="7">
        <v>14</v>
      </c>
      <c r="N82" s="7">
        <v>4.5999999999999996</v>
      </c>
      <c r="O82" s="7">
        <v>198</v>
      </c>
      <c r="P82" s="5">
        <v>431</v>
      </c>
      <c r="Q82" s="18"/>
    </row>
    <row r="83" spans="1:17" s="1" customFormat="1" ht="43.5" customHeight="1" x14ac:dyDescent="0.45">
      <c r="A83" s="52" t="s">
        <v>29</v>
      </c>
      <c r="B83" s="31">
        <v>120</v>
      </c>
      <c r="C83" s="11">
        <v>5.0999999999999996</v>
      </c>
      <c r="D83" s="11">
        <v>9.15</v>
      </c>
      <c r="E83" s="11">
        <v>34.200000000000003</v>
      </c>
      <c r="F83" s="11">
        <v>195.6</v>
      </c>
      <c r="G83" s="7">
        <v>0</v>
      </c>
      <c r="H83" s="7">
        <v>0.05</v>
      </c>
      <c r="I83" s="7">
        <v>119.2</v>
      </c>
      <c r="J83" s="7">
        <v>21.3</v>
      </c>
      <c r="K83" s="7">
        <v>8.8000000000000007</v>
      </c>
      <c r="L83" s="7">
        <v>32</v>
      </c>
      <c r="M83" s="7">
        <v>5.6</v>
      </c>
      <c r="N83" s="7">
        <v>0.56000000000000005</v>
      </c>
      <c r="O83" s="7">
        <v>42.4</v>
      </c>
      <c r="P83" s="8">
        <v>332</v>
      </c>
      <c r="Q83" s="18"/>
    </row>
    <row r="84" spans="1:17" s="10" customFormat="1" ht="41.25" customHeight="1" x14ac:dyDescent="0.45">
      <c r="A84" s="52" t="s">
        <v>47</v>
      </c>
      <c r="B84" s="31" t="s">
        <v>21</v>
      </c>
      <c r="C84" s="11">
        <v>0.2</v>
      </c>
      <c r="D84" s="11">
        <v>0</v>
      </c>
      <c r="E84" s="11">
        <v>15</v>
      </c>
      <c r="F84" s="11">
        <v>58</v>
      </c>
      <c r="G84" s="7">
        <v>1.1599999999999999</v>
      </c>
      <c r="H84" s="7">
        <v>0</v>
      </c>
      <c r="I84" s="7">
        <v>1.3</v>
      </c>
      <c r="J84" s="7">
        <v>0.38</v>
      </c>
      <c r="K84" s="7">
        <v>6.9</v>
      </c>
      <c r="L84" s="7">
        <v>8.5</v>
      </c>
      <c r="M84" s="7">
        <v>4.5999999999999996</v>
      </c>
      <c r="N84" s="7">
        <v>0.8</v>
      </c>
      <c r="O84" s="7">
        <v>30.2</v>
      </c>
      <c r="P84" s="5">
        <v>685</v>
      </c>
      <c r="Q84" s="18"/>
    </row>
    <row r="85" spans="1:17" ht="41.25" customHeight="1" x14ac:dyDescent="0.55000000000000004">
      <c r="A85" s="52" t="s">
        <v>22</v>
      </c>
      <c r="B85" s="31">
        <v>32.5</v>
      </c>
      <c r="C85" s="11">
        <v>2.5024999999999999</v>
      </c>
      <c r="D85" s="11">
        <v>0.45500000000000002</v>
      </c>
      <c r="E85" s="11">
        <v>12.2525</v>
      </c>
      <c r="F85" s="11">
        <v>13.22</v>
      </c>
      <c r="G85" s="7">
        <v>0</v>
      </c>
      <c r="H85" s="7">
        <v>3.3000000000000002E-2</v>
      </c>
      <c r="I85" s="7">
        <v>0</v>
      </c>
      <c r="J85" s="7">
        <v>0</v>
      </c>
      <c r="K85" s="7">
        <v>11.624000000000001</v>
      </c>
      <c r="L85" s="7">
        <v>22.858000000000001</v>
      </c>
      <c r="M85" s="7">
        <v>20.420999999999999</v>
      </c>
      <c r="N85" s="7">
        <v>1.5820000000000001</v>
      </c>
      <c r="O85" s="7">
        <v>0</v>
      </c>
      <c r="P85" s="5" t="s">
        <v>23</v>
      </c>
      <c r="Q85" s="14"/>
    </row>
    <row r="86" spans="1:17" ht="41.25" customHeight="1" x14ac:dyDescent="0.55000000000000004">
      <c r="A86" s="48" t="s">
        <v>24</v>
      </c>
      <c r="B86" s="31"/>
      <c r="C86" s="11">
        <f t="shared" ref="C86:O86" si="5">SUM(C81:C85)</f>
        <v>19.3825</v>
      </c>
      <c r="D86" s="11">
        <f t="shared" si="5"/>
        <v>22.534999999999997</v>
      </c>
      <c r="E86" s="11">
        <f t="shared" si="5"/>
        <v>66.222499999999997</v>
      </c>
      <c r="F86" s="11">
        <f t="shared" si="5"/>
        <v>492.40499999999997</v>
      </c>
      <c r="G86" s="11">
        <f t="shared" si="5"/>
        <v>11.540000000000001</v>
      </c>
      <c r="H86" s="11">
        <f t="shared" si="5"/>
        <v>0.26300000000000001</v>
      </c>
      <c r="I86" s="11">
        <f t="shared" si="5"/>
        <v>645.75</v>
      </c>
      <c r="J86" s="11">
        <f t="shared" si="5"/>
        <v>412.99</v>
      </c>
      <c r="K86" s="11">
        <f t="shared" si="5"/>
        <v>67.573999999999998</v>
      </c>
      <c r="L86" s="11">
        <f t="shared" si="5"/>
        <v>293.298</v>
      </c>
      <c r="M86" s="11">
        <f t="shared" si="5"/>
        <v>47.430999999999997</v>
      </c>
      <c r="N86" s="11">
        <f t="shared" si="5"/>
        <v>7.6219999999999999</v>
      </c>
      <c r="O86" s="11">
        <f t="shared" si="5"/>
        <v>298.84999999999997</v>
      </c>
      <c r="P86" s="44"/>
      <c r="Q86" s="14"/>
    </row>
    <row r="87" spans="1:17" ht="36" x14ac:dyDescent="0.55000000000000004">
      <c r="A87" s="24"/>
      <c r="B87" s="25"/>
      <c r="C87" s="26"/>
      <c r="D87" s="26"/>
      <c r="E87" s="26"/>
      <c r="F87" s="26"/>
      <c r="G87" s="38"/>
      <c r="H87" s="38"/>
      <c r="I87" s="38"/>
      <c r="J87" s="38"/>
      <c r="K87" s="38"/>
      <c r="L87" s="38"/>
      <c r="M87" s="38"/>
      <c r="N87" s="38"/>
      <c r="O87" s="38"/>
      <c r="P87" s="27"/>
      <c r="Q87" s="14"/>
    </row>
    <row r="88" spans="1:17" ht="36" x14ac:dyDescent="0.55000000000000004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7"/>
      <c r="Q88" s="14"/>
    </row>
    <row r="89" spans="1:17" ht="36" x14ac:dyDescent="0.55000000000000004">
      <c r="A89" s="22" t="s">
        <v>33</v>
      </c>
      <c r="B89" s="20"/>
      <c r="C89" s="17"/>
      <c r="D89" s="17"/>
      <c r="E89" s="17"/>
      <c r="F89" s="17"/>
      <c r="G89" s="21"/>
      <c r="H89" s="21"/>
      <c r="I89" s="21"/>
      <c r="J89" s="21"/>
      <c r="K89" s="21"/>
      <c r="L89" s="21"/>
      <c r="M89" s="21"/>
      <c r="N89" s="21"/>
      <c r="O89" s="21"/>
      <c r="P89" s="23"/>
      <c r="Q89" s="14"/>
    </row>
    <row r="90" spans="1:17" ht="36" x14ac:dyDescent="0.55000000000000004">
      <c r="A90" s="24"/>
      <c r="B90" s="25"/>
      <c r="C90" s="26"/>
      <c r="D90" s="26"/>
      <c r="E90" s="26"/>
      <c r="F90" s="26"/>
      <c r="G90" s="21"/>
      <c r="H90" s="21"/>
      <c r="I90" s="21"/>
      <c r="J90" s="21"/>
      <c r="K90" s="21"/>
      <c r="L90" s="21"/>
      <c r="M90" s="21"/>
      <c r="N90" s="21"/>
      <c r="O90" s="21"/>
      <c r="P90" s="27"/>
      <c r="Q90" s="14"/>
    </row>
    <row r="91" spans="1:17" ht="36" x14ac:dyDescent="0.55000000000000004">
      <c r="A91" s="22" t="s">
        <v>46</v>
      </c>
      <c r="B91" s="21"/>
      <c r="C91" s="17"/>
      <c r="D91" s="17"/>
      <c r="E91" s="17"/>
      <c r="F91" s="17"/>
      <c r="G91" s="21"/>
      <c r="H91" s="21"/>
      <c r="I91" s="21"/>
      <c r="J91" s="21"/>
      <c r="K91" s="21"/>
      <c r="L91" s="21"/>
      <c r="M91" s="21"/>
      <c r="N91" s="21"/>
      <c r="O91" s="21"/>
      <c r="P91" s="40"/>
      <c r="Q91" s="14"/>
    </row>
    <row r="92" spans="1:17" ht="69" x14ac:dyDescent="0.55000000000000004">
      <c r="A92" s="72" t="s">
        <v>1</v>
      </c>
      <c r="B92" s="49" t="s">
        <v>2</v>
      </c>
      <c r="C92" s="28" t="s">
        <v>3</v>
      </c>
      <c r="D92" s="28" t="s">
        <v>4</v>
      </c>
      <c r="E92" s="28" t="s">
        <v>5</v>
      </c>
      <c r="F92" s="28" t="s">
        <v>6</v>
      </c>
      <c r="G92" s="68" t="s">
        <v>7</v>
      </c>
      <c r="H92" s="68"/>
      <c r="I92" s="68"/>
      <c r="J92" s="68"/>
      <c r="K92" s="68" t="s">
        <v>8</v>
      </c>
      <c r="L92" s="68"/>
      <c r="M92" s="68"/>
      <c r="N92" s="68"/>
      <c r="O92" s="68"/>
      <c r="P92" s="69" t="s">
        <v>9</v>
      </c>
      <c r="Q92" s="14"/>
    </row>
    <row r="93" spans="1:17" ht="69" x14ac:dyDescent="0.55000000000000004">
      <c r="A93" s="72"/>
      <c r="B93" s="49" t="s">
        <v>10</v>
      </c>
      <c r="C93" s="49" t="s">
        <v>10</v>
      </c>
      <c r="D93" s="49" t="s">
        <v>10</v>
      </c>
      <c r="E93" s="49" t="s">
        <v>10</v>
      </c>
      <c r="F93" s="49" t="s">
        <v>10</v>
      </c>
      <c r="G93" s="29" t="s">
        <v>11</v>
      </c>
      <c r="H93" s="29" t="s">
        <v>12</v>
      </c>
      <c r="I93" s="29" t="s">
        <v>13</v>
      </c>
      <c r="J93" s="29" t="s">
        <v>14</v>
      </c>
      <c r="K93" s="29" t="s">
        <v>15</v>
      </c>
      <c r="L93" s="29" t="s">
        <v>16</v>
      </c>
      <c r="M93" s="29" t="s">
        <v>17</v>
      </c>
      <c r="N93" s="29" t="s">
        <v>18</v>
      </c>
      <c r="O93" s="29" t="s">
        <v>19</v>
      </c>
      <c r="P93" s="69"/>
      <c r="Q93" s="14"/>
    </row>
    <row r="94" spans="1:17" ht="41.25" customHeight="1" x14ac:dyDescent="0.55000000000000004">
      <c r="A94" s="57" t="s">
        <v>63</v>
      </c>
      <c r="B94" s="5">
        <v>25</v>
      </c>
      <c r="C94" s="6">
        <f>0.9/100*25</f>
        <v>0.22500000000000003</v>
      </c>
      <c r="D94" s="6">
        <f>0.2/100*25</f>
        <v>0.05</v>
      </c>
      <c r="E94" s="6">
        <f>2.7/100*25</f>
        <v>0.67500000000000004</v>
      </c>
      <c r="F94" s="6">
        <f>18/100*25</f>
        <v>4.5</v>
      </c>
      <c r="G94" s="7">
        <v>0.01</v>
      </c>
      <c r="H94" s="7">
        <v>8.01</v>
      </c>
      <c r="I94" s="7">
        <v>0.02</v>
      </c>
      <c r="J94" s="7">
        <v>50.6</v>
      </c>
      <c r="K94" s="7">
        <v>11.2</v>
      </c>
      <c r="L94" s="7">
        <v>8</v>
      </c>
      <c r="M94" s="7">
        <v>4.5</v>
      </c>
      <c r="N94" s="7">
        <v>0.15</v>
      </c>
      <c r="O94" s="7">
        <v>68</v>
      </c>
      <c r="P94" s="3" t="s">
        <v>49</v>
      </c>
      <c r="Q94" s="14"/>
    </row>
    <row r="95" spans="1:17" s="9" customFormat="1" ht="37.5" customHeight="1" x14ac:dyDescent="0.45">
      <c r="A95" s="57" t="s">
        <v>68</v>
      </c>
      <c r="B95" s="5" t="s">
        <v>56</v>
      </c>
      <c r="C95" s="6">
        <v>10.31</v>
      </c>
      <c r="D95" s="6">
        <v>10.72</v>
      </c>
      <c r="E95" s="6">
        <v>10.43</v>
      </c>
      <c r="F95" s="6">
        <v>180.24</v>
      </c>
      <c r="G95" s="60">
        <v>0.57999999999999996</v>
      </c>
      <c r="H95" s="60">
        <v>7.0000000000000007E-2</v>
      </c>
      <c r="I95" s="60">
        <v>109.3</v>
      </c>
      <c r="J95" s="60">
        <v>11.35</v>
      </c>
      <c r="K95" s="60">
        <v>17.899999999999999</v>
      </c>
      <c r="L95" s="60">
        <v>75.599999999999994</v>
      </c>
      <c r="M95" s="60">
        <v>24.92</v>
      </c>
      <c r="N95" s="60">
        <v>0.76</v>
      </c>
      <c r="O95" s="60">
        <v>123.5</v>
      </c>
      <c r="P95" s="58">
        <v>498</v>
      </c>
    </row>
    <row r="96" spans="1:17" s="9" customFormat="1" ht="45.75" customHeight="1" x14ac:dyDescent="0.5">
      <c r="A96" s="52" t="s">
        <v>26</v>
      </c>
      <c r="B96" s="31">
        <v>120</v>
      </c>
      <c r="C96" s="11">
        <v>3.15</v>
      </c>
      <c r="D96" s="11">
        <v>8.25</v>
      </c>
      <c r="E96" s="11">
        <v>21.75</v>
      </c>
      <c r="F96" s="11">
        <f>189/150*120</f>
        <v>151.19999999999999</v>
      </c>
      <c r="G96" s="6">
        <v>8.16</v>
      </c>
      <c r="H96" s="7">
        <v>0.01</v>
      </c>
      <c r="I96" s="7">
        <v>135.33000000000001</v>
      </c>
      <c r="J96" s="7">
        <v>25.68</v>
      </c>
      <c r="K96" s="7">
        <v>31.2</v>
      </c>
      <c r="L96" s="7">
        <v>67.2</v>
      </c>
      <c r="M96" s="7">
        <v>22.4</v>
      </c>
      <c r="N96" s="7">
        <v>0.8</v>
      </c>
      <c r="O96" s="7">
        <v>499.2</v>
      </c>
      <c r="P96" s="5">
        <v>520</v>
      </c>
      <c r="Q96" s="30"/>
    </row>
    <row r="97" spans="1:17" ht="45.75" customHeight="1" x14ac:dyDescent="0.55000000000000004">
      <c r="A97" s="52" t="s">
        <v>55</v>
      </c>
      <c r="B97" s="31">
        <v>200</v>
      </c>
      <c r="C97" s="11">
        <v>0.6</v>
      </c>
      <c r="D97" s="11">
        <v>0</v>
      </c>
      <c r="E97" s="11">
        <v>31.4</v>
      </c>
      <c r="F97" s="11">
        <v>124</v>
      </c>
      <c r="G97" s="7">
        <v>20</v>
      </c>
      <c r="H97" s="7">
        <v>0.08</v>
      </c>
      <c r="I97" s="7">
        <v>0</v>
      </c>
      <c r="J97" s="7">
        <v>0</v>
      </c>
      <c r="K97" s="7">
        <v>16</v>
      </c>
      <c r="L97" s="7">
        <v>56</v>
      </c>
      <c r="M97" s="7">
        <v>84</v>
      </c>
      <c r="N97" s="7">
        <v>1.2</v>
      </c>
      <c r="O97" s="7">
        <v>0</v>
      </c>
      <c r="P97" s="12">
        <v>639</v>
      </c>
      <c r="Q97" s="14"/>
    </row>
    <row r="98" spans="1:17" ht="45.75" customHeight="1" x14ac:dyDescent="0.55000000000000004">
      <c r="A98" s="52" t="s">
        <v>22</v>
      </c>
      <c r="B98" s="31">
        <v>32.5</v>
      </c>
      <c r="C98" s="11">
        <v>2.5024999999999999</v>
      </c>
      <c r="D98" s="11">
        <v>0.45500000000000002</v>
      </c>
      <c r="E98" s="11">
        <v>12.2525</v>
      </c>
      <c r="F98" s="11">
        <v>13.22</v>
      </c>
      <c r="G98" s="7">
        <v>0</v>
      </c>
      <c r="H98" s="7">
        <v>3.3000000000000002E-2</v>
      </c>
      <c r="I98" s="7">
        <v>0</v>
      </c>
      <c r="J98" s="7">
        <v>0</v>
      </c>
      <c r="K98" s="7">
        <v>11.624000000000001</v>
      </c>
      <c r="L98" s="7">
        <v>22.858000000000001</v>
      </c>
      <c r="M98" s="7">
        <v>20.420999999999999</v>
      </c>
      <c r="N98" s="7">
        <v>1.5820000000000001</v>
      </c>
      <c r="O98" s="7">
        <v>0</v>
      </c>
      <c r="P98" s="5" t="s">
        <v>23</v>
      </c>
      <c r="Q98" s="14"/>
    </row>
    <row r="99" spans="1:17" ht="45.75" customHeight="1" x14ac:dyDescent="0.55000000000000004">
      <c r="A99" s="48" t="s">
        <v>24</v>
      </c>
      <c r="B99" s="31"/>
      <c r="C99" s="11">
        <f t="shared" ref="C99:O99" si="6">SUM(C94:C98)</f>
        <v>16.787500000000001</v>
      </c>
      <c r="D99" s="11">
        <f t="shared" si="6"/>
        <v>19.475000000000001</v>
      </c>
      <c r="E99" s="11">
        <f t="shared" si="6"/>
        <v>76.507499999999993</v>
      </c>
      <c r="F99" s="11">
        <f t="shared" si="6"/>
        <v>473.16</v>
      </c>
      <c r="G99" s="11">
        <f t="shared" si="6"/>
        <v>28.75</v>
      </c>
      <c r="H99" s="11">
        <f t="shared" si="6"/>
        <v>8.2029999999999994</v>
      </c>
      <c r="I99" s="11">
        <f t="shared" si="6"/>
        <v>244.65</v>
      </c>
      <c r="J99" s="11">
        <f t="shared" si="6"/>
        <v>87.63</v>
      </c>
      <c r="K99" s="11">
        <f t="shared" si="6"/>
        <v>87.923999999999992</v>
      </c>
      <c r="L99" s="11">
        <f t="shared" si="6"/>
        <v>229.65800000000002</v>
      </c>
      <c r="M99" s="11">
        <f t="shared" si="6"/>
        <v>156.24099999999999</v>
      </c>
      <c r="N99" s="11">
        <f t="shared" si="6"/>
        <v>4.492</v>
      </c>
      <c r="O99" s="11">
        <f t="shared" si="6"/>
        <v>690.7</v>
      </c>
      <c r="P99" s="44"/>
      <c r="Q99" s="14"/>
    </row>
    <row r="100" spans="1:17" ht="36" x14ac:dyDescent="0.55000000000000004">
      <c r="A100" s="22" t="s">
        <v>27</v>
      </c>
      <c r="B100" s="20"/>
      <c r="C100" s="17"/>
      <c r="D100" s="17"/>
      <c r="E100" s="17"/>
      <c r="F100" s="17"/>
      <c r="G100" s="21"/>
      <c r="H100" s="21"/>
      <c r="I100" s="21"/>
      <c r="J100" s="21"/>
      <c r="K100" s="21"/>
      <c r="L100" s="21"/>
      <c r="M100" s="21"/>
      <c r="N100" s="21"/>
      <c r="O100" s="21"/>
      <c r="P100" s="22"/>
      <c r="Q100" s="14"/>
    </row>
    <row r="101" spans="1:17" ht="36" x14ac:dyDescent="0.55000000000000004">
      <c r="A101" s="22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2"/>
      <c r="Q101" s="14"/>
    </row>
    <row r="102" spans="1:17" ht="36" x14ac:dyDescent="0.55000000000000004">
      <c r="A102" s="22" t="s">
        <v>46</v>
      </c>
      <c r="B102" s="20"/>
      <c r="C102" s="17"/>
      <c r="D102" s="17"/>
      <c r="E102" s="17"/>
      <c r="F102" s="17"/>
      <c r="G102" s="21"/>
      <c r="H102" s="21"/>
      <c r="I102" s="21"/>
      <c r="J102" s="21"/>
      <c r="K102" s="21"/>
      <c r="L102" s="21"/>
      <c r="M102" s="21"/>
      <c r="N102" s="21"/>
      <c r="O102" s="21"/>
      <c r="P102" s="22"/>
      <c r="Q102" s="14"/>
    </row>
    <row r="103" spans="1:17" ht="69" x14ac:dyDescent="0.55000000000000004">
      <c r="A103" s="72" t="s">
        <v>1</v>
      </c>
      <c r="B103" s="49" t="s">
        <v>2</v>
      </c>
      <c r="C103" s="28" t="s">
        <v>3</v>
      </c>
      <c r="D103" s="28" t="s">
        <v>4</v>
      </c>
      <c r="E103" s="28" t="s">
        <v>5</v>
      </c>
      <c r="F103" s="28" t="s">
        <v>6</v>
      </c>
      <c r="G103" s="68" t="s">
        <v>7</v>
      </c>
      <c r="H103" s="68"/>
      <c r="I103" s="68"/>
      <c r="J103" s="68"/>
      <c r="K103" s="68" t="s">
        <v>8</v>
      </c>
      <c r="L103" s="68"/>
      <c r="M103" s="68"/>
      <c r="N103" s="68"/>
      <c r="O103" s="68"/>
      <c r="P103" s="69" t="s">
        <v>9</v>
      </c>
      <c r="Q103" s="14"/>
    </row>
    <row r="104" spans="1:17" ht="33" customHeight="1" x14ac:dyDescent="0.55000000000000004">
      <c r="A104" s="72"/>
      <c r="B104" s="49" t="s">
        <v>10</v>
      </c>
      <c r="C104" s="49" t="s">
        <v>10</v>
      </c>
      <c r="D104" s="49" t="s">
        <v>10</v>
      </c>
      <c r="E104" s="49" t="s">
        <v>10</v>
      </c>
      <c r="F104" s="49" t="s">
        <v>10</v>
      </c>
      <c r="G104" s="29" t="s">
        <v>11</v>
      </c>
      <c r="H104" s="29" t="s">
        <v>12</v>
      </c>
      <c r="I104" s="29" t="s">
        <v>13</v>
      </c>
      <c r="J104" s="29" t="s">
        <v>14</v>
      </c>
      <c r="K104" s="29" t="s">
        <v>15</v>
      </c>
      <c r="L104" s="29" t="s">
        <v>16</v>
      </c>
      <c r="M104" s="29" t="s">
        <v>17</v>
      </c>
      <c r="N104" s="29" t="s">
        <v>18</v>
      </c>
      <c r="O104" s="29" t="s">
        <v>19</v>
      </c>
      <c r="P104" s="69"/>
      <c r="Q104" s="14"/>
    </row>
    <row r="105" spans="1:17" ht="48.75" customHeight="1" x14ac:dyDescent="0.55000000000000004">
      <c r="A105" s="64" t="s">
        <v>67</v>
      </c>
      <c r="B105" s="58">
        <v>25</v>
      </c>
      <c r="C105" s="59">
        <v>0.7</v>
      </c>
      <c r="D105" s="59">
        <v>2.0499999999999998</v>
      </c>
      <c r="E105" s="59">
        <v>1.65</v>
      </c>
      <c r="F105" s="59">
        <f>63.9/50*25</f>
        <v>31.95</v>
      </c>
      <c r="G105" s="59">
        <v>4.05</v>
      </c>
      <c r="H105" s="59">
        <v>10</v>
      </c>
      <c r="I105" s="59">
        <v>83.75</v>
      </c>
      <c r="J105" s="59">
        <v>30.38</v>
      </c>
      <c r="K105" s="59">
        <v>5.05</v>
      </c>
      <c r="L105" s="59">
        <v>8.93</v>
      </c>
      <c r="M105" s="59">
        <v>4.03</v>
      </c>
      <c r="N105" s="59">
        <v>0.18</v>
      </c>
      <c r="O105" s="59">
        <v>53.25</v>
      </c>
      <c r="P105" s="45">
        <v>33</v>
      </c>
      <c r="Q105" s="14"/>
    </row>
    <row r="106" spans="1:17" s="4" customFormat="1" ht="41.25" customHeight="1" x14ac:dyDescent="0.5">
      <c r="A106" s="52" t="s">
        <v>20</v>
      </c>
      <c r="B106" s="31">
        <v>120</v>
      </c>
      <c r="C106" s="11">
        <v>8.4</v>
      </c>
      <c r="D106" s="11">
        <v>10.8</v>
      </c>
      <c r="E106" s="11">
        <v>41.25</v>
      </c>
      <c r="F106" s="11">
        <v>242.4</v>
      </c>
      <c r="G106" s="7">
        <v>0</v>
      </c>
      <c r="H106" s="7">
        <v>0.22</v>
      </c>
      <c r="I106" s="7">
        <v>159.19999999999999</v>
      </c>
      <c r="J106" s="7">
        <v>29.28</v>
      </c>
      <c r="K106" s="7">
        <v>142.6</v>
      </c>
      <c r="L106" s="7">
        <v>192</v>
      </c>
      <c r="M106" s="7">
        <v>281.60000000000002</v>
      </c>
      <c r="N106" s="7">
        <v>229.6</v>
      </c>
      <c r="O106" s="7">
        <v>232.8</v>
      </c>
      <c r="P106" s="5">
        <v>508</v>
      </c>
      <c r="Q106" s="30"/>
    </row>
    <row r="107" spans="1:17" s="13" customFormat="1" ht="76.5" customHeight="1" x14ac:dyDescent="0.45">
      <c r="A107" s="52" t="s">
        <v>57</v>
      </c>
      <c r="B107" s="31" t="s">
        <v>56</v>
      </c>
      <c r="C107" s="11">
        <v>10.55</v>
      </c>
      <c r="D107" s="11">
        <v>7</v>
      </c>
      <c r="E107" s="11">
        <v>1.61</v>
      </c>
      <c r="F107" s="11">
        <v>295.83999999999997</v>
      </c>
      <c r="G107" s="43">
        <v>0.01</v>
      </c>
      <c r="H107" s="43">
        <v>29.7</v>
      </c>
      <c r="I107" s="43">
        <v>0</v>
      </c>
      <c r="J107" s="43">
        <v>0</v>
      </c>
      <c r="K107" s="43">
        <v>16.983333333333334</v>
      </c>
      <c r="L107" s="43">
        <v>4.9249999999999998</v>
      </c>
      <c r="M107" s="43">
        <v>1.4</v>
      </c>
      <c r="N107" s="43">
        <v>0.95833333333333326</v>
      </c>
      <c r="O107" s="7">
        <v>257</v>
      </c>
      <c r="P107" s="5">
        <v>437</v>
      </c>
      <c r="Q107" s="37"/>
    </row>
    <row r="108" spans="1:17" ht="48.75" customHeight="1" x14ac:dyDescent="0.55000000000000004">
      <c r="A108" s="52" t="s">
        <v>47</v>
      </c>
      <c r="B108" s="31" t="s">
        <v>21</v>
      </c>
      <c r="C108" s="55">
        <v>0.2</v>
      </c>
      <c r="D108" s="55">
        <v>0</v>
      </c>
      <c r="E108" s="55">
        <v>15</v>
      </c>
      <c r="F108" s="55">
        <v>58</v>
      </c>
      <c r="G108" s="41">
        <v>1.1599999999999999</v>
      </c>
      <c r="H108" s="41">
        <v>0</v>
      </c>
      <c r="I108" s="41">
        <v>1.3</v>
      </c>
      <c r="J108" s="41">
        <v>0.38</v>
      </c>
      <c r="K108" s="41">
        <v>6.9</v>
      </c>
      <c r="L108" s="41">
        <v>8.5</v>
      </c>
      <c r="M108" s="41">
        <v>4.5999999999999996</v>
      </c>
      <c r="N108" s="41">
        <v>0.8</v>
      </c>
      <c r="O108" s="41">
        <v>30.2</v>
      </c>
      <c r="P108" s="42">
        <v>685</v>
      </c>
      <c r="Q108" s="14"/>
    </row>
    <row r="109" spans="1:17" ht="48.75" customHeight="1" x14ac:dyDescent="0.55000000000000004">
      <c r="A109" s="52" t="s">
        <v>22</v>
      </c>
      <c r="B109" s="31">
        <v>32.5</v>
      </c>
      <c r="C109" s="11">
        <v>2.5024999999999999</v>
      </c>
      <c r="D109" s="11">
        <v>0.45500000000000002</v>
      </c>
      <c r="E109" s="11">
        <v>12.2525</v>
      </c>
      <c r="F109" s="11">
        <v>13.22</v>
      </c>
      <c r="G109" s="7">
        <v>0</v>
      </c>
      <c r="H109" s="7">
        <v>3.3000000000000002E-2</v>
      </c>
      <c r="I109" s="7">
        <v>0</v>
      </c>
      <c r="J109" s="7">
        <v>0</v>
      </c>
      <c r="K109" s="7">
        <v>11.624000000000001</v>
      </c>
      <c r="L109" s="7">
        <v>22.858000000000001</v>
      </c>
      <c r="M109" s="7">
        <v>20.420999999999999</v>
      </c>
      <c r="N109" s="7">
        <v>1.5820000000000001</v>
      </c>
      <c r="O109" s="7">
        <v>0</v>
      </c>
      <c r="P109" s="5" t="s">
        <v>23</v>
      </c>
      <c r="Q109" s="14"/>
    </row>
    <row r="110" spans="1:17" ht="36" x14ac:dyDescent="0.55000000000000004">
      <c r="A110" s="48" t="s">
        <v>24</v>
      </c>
      <c r="B110" s="31"/>
      <c r="C110" s="11">
        <f t="shared" ref="C110:O110" si="7">SUM(C105:C109)</f>
        <v>22.352499999999999</v>
      </c>
      <c r="D110" s="11">
        <f t="shared" si="7"/>
        <v>20.305</v>
      </c>
      <c r="E110" s="11">
        <f t="shared" si="7"/>
        <v>71.762500000000003</v>
      </c>
      <c r="F110" s="11">
        <f>SUM(F105:F109)</f>
        <v>641.41000000000008</v>
      </c>
      <c r="G110" s="11">
        <f t="shared" si="7"/>
        <v>5.22</v>
      </c>
      <c r="H110" s="11">
        <f t="shared" si="7"/>
        <v>39.953000000000003</v>
      </c>
      <c r="I110" s="11">
        <f t="shared" si="7"/>
        <v>244.25</v>
      </c>
      <c r="J110" s="11">
        <f t="shared" si="7"/>
        <v>60.04</v>
      </c>
      <c r="K110" s="11">
        <f t="shared" si="7"/>
        <v>183.15733333333333</v>
      </c>
      <c r="L110" s="11">
        <f t="shared" si="7"/>
        <v>237.21300000000002</v>
      </c>
      <c r="M110" s="11">
        <f t="shared" si="7"/>
        <v>312.05099999999999</v>
      </c>
      <c r="N110" s="11">
        <f t="shared" si="7"/>
        <v>233.12033333333335</v>
      </c>
      <c r="O110" s="11">
        <f t="shared" si="7"/>
        <v>573.25</v>
      </c>
      <c r="P110" s="44"/>
      <c r="Q110" s="14"/>
    </row>
    <row r="111" spans="1:17" ht="36" x14ac:dyDescent="0.55000000000000004">
      <c r="A111" s="22" t="s">
        <v>34</v>
      </c>
      <c r="B111" s="20"/>
      <c r="C111" s="17"/>
      <c r="D111" s="17"/>
      <c r="E111" s="17"/>
      <c r="F111" s="17"/>
      <c r="G111" s="21"/>
      <c r="H111" s="21"/>
      <c r="I111" s="21"/>
      <c r="J111" s="21"/>
      <c r="K111" s="21"/>
      <c r="L111" s="21"/>
      <c r="M111" s="21"/>
      <c r="N111" s="21"/>
      <c r="O111" s="21"/>
      <c r="P111" s="23"/>
      <c r="Q111" s="14"/>
    </row>
    <row r="112" spans="1:17" ht="36" x14ac:dyDescent="0.55000000000000004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7"/>
      <c r="Q112" s="14"/>
    </row>
    <row r="113" spans="1:17" ht="36" x14ac:dyDescent="0.55000000000000004">
      <c r="A113" s="22" t="s">
        <v>54</v>
      </c>
      <c r="B113" s="20"/>
      <c r="C113" s="17"/>
      <c r="D113" s="17"/>
      <c r="E113" s="17"/>
      <c r="F113" s="17"/>
      <c r="G113" s="21"/>
      <c r="H113" s="21"/>
      <c r="I113" s="21"/>
      <c r="J113" s="21"/>
      <c r="K113" s="21"/>
      <c r="L113" s="21"/>
      <c r="M113" s="21"/>
      <c r="N113" s="21"/>
      <c r="O113" s="21"/>
      <c r="P113" s="40"/>
      <c r="Q113" s="14"/>
    </row>
    <row r="114" spans="1:17" ht="69" x14ac:dyDescent="0.55000000000000004">
      <c r="A114" s="72" t="s">
        <v>1</v>
      </c>
      <c r="B114" s="49" t="s">
        <v>2</v>
      </c>
      <c r="C114" s="28" t="s">
        <v>3</v>
      </c>
      <c r="D114" s="28" t="s">
        <v>4</v>
      </c>
      <c r="E114" s="28" t="s">
        <v>5</v>
      </c>
      <c r="F114" s="28" t="s">
        <v>6</v>
      </c>
      <c r="G114" s="68" t="s">
        <v>7</v>
      </c>
      <c r="H114" s="68"/>
      <c r="I114" s="68"/>
      <c r="J114" s="68"/>
      <c r="K114" s="68" t="s">
        <v>8</v>
      </c>
      <c r="L114" s="68"/>
      <c r="M114" s="68"/>
      <c r="N114" s="68"/>
      <c r="O114" s="68"/>
      <c r="P114" s="69" t="s">
        <v>9</v>
      </c>
      <c r="Q114" s="14"/>
    </row>
    <row r="115" spans="1:17" ht="69" x14ac:dyDescent="0.55000000000000004">
      <c r="A115" s="72"/>
      <c r="B115" s="49" t="s">
        <v>10</v>
      </c>
      <c r="C115" s="49" t="s">
        <v>10</v>
      </c>
      <c r="D115" s="49" t="s">
        <v>10</v>
      </c>
      <c r="E115" s="49" t="s">
        <v>10</v>
      </c>
      <c r="F115" s="49" t="s">
        <v>10</v>
      </c>
      <c r="G115" s="29" t="s">
        <v>11</v>
      </c>
      <c r="H115" s="29" t="s">
        <v>12</v>
      </c>
      <c r="I115" s="29" t="s">
        <v>13</v>
      </c>
      <c r="J115" s="29" t="s">
        <v>14</v>
      </c>
      <c r="K115" s="29" t="s">
        <v>15</v>
      </c>
      <c r="L115" s="29" t="s">
        <v>16</v>
      </c>
      <c r="M115" s="29" t="s">
        <v>17</v>
      </c>
      <c r="N115" s="29" t="s">
        <v>18</v>
      </c>
      <c r="O115" s="29" t="s">
        <v>19</v>
      </c>
      <c r="P115" s="69"/>
      <c r="Q115" s="14"/>
    </row>
    <row r="116" spans="1:17" s="4" customFormat="1" ht="35.25" x14ac:dyDescent="0.4">
      <c r="A116" s="57" t="s">
        <v>65</v>
      </c>
      <c r="B116" s="58">
        <v>25</v>
      </c>
      <c r="C116" s="59">
        <f>0.8/100*25</f>
        <v>0.2</v>
      </c>
      <c r="D116" s="59">
        <f>0.1/100*25</f>
        <v>2.5000000000000001E-2</v>
      </c>
      <c r="E116" s="59">
        <f>2.8/100*25</f>
        <v>0.7</v>
      </c>
      <c r="F116" s="59">
        <f>15/100*25</f>
        <v>3.75</v>
      </c>
      <c r="G116" s="60">
        <v>1.93</v>
      </c>
      <c r="H116" s="60">
        <v>2.5000000000000001E-3</v>
      </c>
      <c r="I116" s="60">
        <v>32.75</v>
      </c>
      <c r="J116" s="60">
        <v>0.28999999999999998</v>
      </c>
      <c r="K116" s="60">
        <v>8</v>
      </c>
      <c r="L116" s="60">
        <v>9</v>
      </c>
      <c r="M116" s="60">
        <v>4.55</v>
      </c>
      <c r="N116" s="60">
        <v>0.3</v>
      </c>
      <c r="O116" s="60">
        <v>56.6</v>
      </c>
      <c r="P116" s="5">
        <v>50</v>
      </c>
    </row>
    <row r="117" spans="1:17" ht="48.75" customHeight="1" x14ac:dyDescent="0.55000000000000004">
      <c r="A117" s="52" t="s">
        <v>52</v>
      </c>
      <c r="B117" s="31">
        <v>175</v>
      </c>
      <c r="C117" s="55">
        <v>11.68</v>
      </c>
      <c r="D117" s="55">
        <v>6.43</v>
      </c>
      <c r="E117" s="55">
        <v>14.17</v>
      </c>
      <c r="F117" s="55">
        <v>295.31</v>
      </c>
      <c r="G117" s="46">
        <v>7.4750000000000023</v>
      </c>
      <c r="H117" s="46">
        <v>0.17500000000000002</v>
      </c>
      <c r="I117" s="46">
        <v>0.26250000000000001</v>
      </c>
      <c r="J117" s="46">
        <v>16.474999999999998</v>
      </c>
      <c r="K117" s="46">
        <v>24.700000000000003</v>
      </c>
      <c r="L117" s="46">
        <v>266.41249999999997</v>
      </c>
      <c r="M117" s="46">
        <v>51.675000000000004</v>
      </c>
      <c r="N117" s="46">
        <v>3.15</v>
      </c>
      <c r="O117" s="46">
        <v>952.3125</v>
      </c>
      <c r="P117" s="47">
        <v>436</v>
      </c>
      <c r="Q117" s="14"/>
    </row>
    <row r="118" spans="1:17" s="10" customFormat="1" ht="48.75" customHeight="1" x14ac:dyDescent="0.45">
      <c r="A118" s="52" t="s">
        <v>47</v>
      </c>
      <c r="B118" s="31" t="s">
        <v>21</v>
      </c>
      <c r="C118" s="11">
        <v>0.2</v>
      </c>
      <c r="D118" s="11">
        <v>0</v>
      </c>
      <c r="E118" s="11">
        <v>15</v>
      </c>
      <c r="F118" s="11">
        <v>58</v>
      </c>
      <c r="G118" s="7">
        <v>1.1599999999999999</v>
      </c>
      <c r="H118" s="7">
        <v>0</v>
      </c>
      <c r="I118" s="7">
        <v>1.3</v>
      </c>
      <c r="J118" s="7">
        <v>0.38</v>
      </c>
      <c r="K118" s="7">
        <v>6.9</v>
      </c>
      <c r="L118" s="7">
        <v>8.5</v>
      </c>
      <c r="M118" s="7">
        <v>4.5999999999999996</v>
      </c>
      <c r="N118" s="7">
        <v>0.8</v>
      </c>
      <c r="O118" s="7">
        <v>30.2</v>
      </c>
      <c r="P118" s="5">
        <v>685</v>
      </c>
      <c r="Q118" s="18"/>
    </row>
    <row r="119" spans="1:17" ht="48.75" customHeight="1" x14ac:dyDescent="0.55000000000000004">
      <c r="A119" s="52" t="s">
        <v>22</v>
      </c>
      <c r="B119" s="31">
        <v>32.5</v>
      </c>
      <c r="C119" s="11">
        <v>2.5024999999999999</v>
      </c>
      <c r="D119" s="11">
        <v>0.45500000000000002</v>
      </c>
      <c r="E119" s="11">
        <v>12.2525</v>
      </c>
      <c r="F119" s="11">
        <v>13.22</v>
      </c>
      <c r="G119" s="7">
        <v>0</v>
      </c>
      <c r="H119" s="7">
        <v>3.3000000000000002E-2</v>
      </c>
      <c r="I119" s="7">
        <v>0</v>
      </c>
      <c r="J119" s="7">
        <v>0</v>
      </c>
      <c r="K119" s="7">
        <v>11.624000000000001</v>
      </c>
      <c r="L119" s="7">
        <v>22.858000000000001</v>
      </c>
      <c r="M119" s="7">
        <v>20.420999999999999</v>
      </c>
      <c r="N119" s="7">
        <v>1.5820000000000001</v>
      </c>
      <c r="O119" s="7">
        <v>0</v>
      </c>
      <c r="P119" s="5" t="s">
        <v>23</v>
      </c>
      <c r="Q119" s="14"/>
    </row>
    <row r="120" spans="1:17" ht="48.75" customHeight="1" x14ac:dyDescent="0.55000000000000004">
      <c r="A120" s="48" t="s">
        <v>24</v>
      </c>
      <c r="B120" s="31"/>
      <c r="C120" s="11">
        <f>C116+C117+C118+C119</f>
        <v>14.582499999999998</v>
      </c>
      <c r="D120" s="11">
        <f t="shared" ref="D120:O120" si="8">D116+D117+D118+D119</f>
        <v>6.91</v>
      </c>
      <c r="E120" s="11">
        <f t="shared" si="8"/>
        <v>42.122499999999995</v>
      </c>
      <c r="F120" s="11">
        <f t="shared" si="8"/>
        <v>370.28000000000003</v>
      </c>
      <c r="G120" s="11">
        <f t="shared" si="8"/>
        <v>10.565000000000003</v>
      </c>
      <c r="H120" s="11">
        <f t="shared" si="8"/>
        <v>0.21050000000000002</v>
      </c>
      <c r="I120" s="11">
        <f t="shared" si="8"/>
        <v>34.3125</v>
      </c>
      <c r="J120" s="11">
        <f t="shared" si="8"/>
        <v>17.144999999999996</v>
      </c>
      <c r="K120" s="11">
        <f t="shared" si="8"/>
        <v>51.224000000000004</v>
      </c>
      <c r="L120" s="11">
        <f t="shared" si="8"/>
        <v>306.77049999999997</v>
      </c>
      <c r="M120" s="11">
        <f t="shared" si="8"/>
        <v>81.246000000000009</v>
      </c>
      <c r="N120" s="11">
        <f t="shared" si="8"/>
        <v>5.8319999999999999</v>
      </c>
      <c r="O120" s="11">
        <f t="shared" si="8"/>
        <v>1039.1125</v>
      </c>
      <c r="P120" s="44"/>
      <c r="Q120" s="14"/>
    </row>
    <row r="121" spans="1:17" ht="36" x14ac:dyDescent="0.55000000000000004">
      <c r="A121" s="24"/>
      <c r="B121" s="25"/>
      <c r="C121" s="26"/>
      <c r="D121" s="26"/>
      <c r="E121" s="26"/>
      <c r="F121" s="26"/>
      <c r="G121" s="21"/>
      <c r="H121" s="21"/>
      <c r="I121" s="21"/>
      <c r="J121" s="21"/>
      <c r="K121" s="21"/>
      <c r="L121" s="21"/>
      <c r="M121" s="21"/>
      <c r="N121" s="21"/>
      <c r="O121" s="21"/>
      <c r="P121" s="27"/>
      <c r="Q121" s="14"/>
    </row>
    <row r="122" spans="1:17" ht="36" x14ac:dyDescent="0.55000000000000004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7"/>
      <c r="Q122" s="14"/>
    </row>
    <row r="123" spans="1:17" ht="36" x14ac:dyDescent="0.55000000000000004">
      <c r="A123" s="22" t="s">
        <v>35</v>
      </c>
      <c r="B123" s="20"/>
      <c r="C123" s="17"/>
      <c r="D123" s="17"/>
      <c r="E123" s="17"/>
      <c r="F123" s="17"/>
      <c r="G123" s="21"/>
      <c r="H123" s="21"/>
      <c r="I123" s="21"/>
      <c r="J123" s="21"/>
      <c r="K123" s="21"/>
      <c r="L123" s="21"/>
      <c r="M123" s="21"/>
      <c r="N123" s="21"/>
      <c r="O123" s="21"/>
      <c r="P123" s="23"/>
      <c r="Q123" s="14"/>
    </row>
    <row r="124" spans="1:17" ht="36" x14ac:dyDescent="0.55000000000000004">
      <c r="A124" s="24"/>
      <c r="B124" s="25"/>
      <c r="C124" s="26"/>
      <c r="D124" s="26"/>
      <c r="E124" s="26"/>
      <c r="F124" s="26"/>
      <c r="G124" s="21"/>
      <c r="H124" s="21"/>
      <c r="I124" s="21"/>
      <c r="J124" s="21"/>
      <c r="K124" s="21"/>
      <c r="L124" s="21"/>
      <c r="M124" s="21"/>
      <c r="N124" s="21"/>
      <c r="O124" s="21"/>
      <c r="P124" s="27"/>
      <c r="Q124" s="14"/>
    </row>
    <row r="125" spans="1:17" ht="36" x14ac:dyDescent="0.55000000000000004">
      <c r="A125" s="22" t="s">
        <v>45</v>
      </c>
      <c r="B125" s="20"/>
      <c r="C125" s="17"/>
      <c r="D125" s="17"/>
      <c r="E125" s="17"/>
      <c r="F125" s="17"/>
      <c r="G125" s="21"/>
      <c r="H125" s="21"/>
      <c r="I125" s="21"/>
      <c r="J125" s="21"/>
      <c r="K125" s="21"/>
      <c r="L125" s="21"/>
      <c r="M125" s="21"/>
      <c r="N125" s="21"/>
      <c r="O125" s="21"/>
      <c r="P125" s="40"/>
      <c r="Q125" s="14"/>
    </row>
    <row r="126" spans="1:17" ht="69" x14ac:dyDescent="0.55000000000000004">
      <c r="A126" s="72" t="s">
        <v>1</v>
      </c>
      <c r="B126" s="49" t="s">
        <v>2</v>
      </c>
      <c r="C126" s="28" t="s">
        <v>3</v>
      </c>
      <c r="D126" s="28" t="s">
        <v>4</v>
      </c>
      <c r="E126" s="28" t="s">
        <v>5</v>
      </c>
      <c r="F126" s="28" t="s">
        <v>6</v>
      </c>
      <c r="G126" s="68" t="s">
        <v>7</v>
      </c>
      <c r="H126" s="68"/>
      <c r="I126" s="68"/>
      <c r="J126" s="68"/>
      <c r="K126" s="68" t="s">
        <v>8</v>
      </c>
      <c r="L126" s="68"/>
      <c r="M126" s="68"/>
      <c r="N126" s="68"/>
      <c r="O126" s="68"/>
      <c r="P126" s="69" t="s">
        <v>9</v>
      </c>
      <c r="Q126" s="14"/>
    </row>
    <row r="127" spans="1:17" ht="69" x14ac:dyDescent="0.55000000000000004">
      <c r="A127" s="72"/>
      <c r="B127" s="49" t="s">
        <v>10</v>
      </c>
      <c r="C127" s="49" t="s">
        <v>10</v>
      </c>
      <c r="D127" s="49" t="s">
        <v>10</v>
      </c>
      <c r="E127" s="49" t="s">
        <v>10</v>
      </c>
      <c r="F127" s="49" t="s">
        <v>10</v>
      </c>
      <c r="G127" s="29" t="s">
        <v>11</v>
      </c>
      <c r="H127" s="29" t="s">
        <v>12</v>
      </c>
      <c r="I127" s="29" t="s">
        <v>13</v>
      </c>
      <c r="J127" s="29" t="s">
        <v>14</v>
      </c>
      <c r="K127" s="29" t="s">
        <v>15</v>
      </c>
      <c r="L127" s="29" t="s">
        <v>16</v>
      </c>
      <c r="M127" s="29" t="s">
        <v>17</v>
      </c>
      <c r="N127" s="29" t="s">
        <v>18</v>
      </c>
      <c r="O127" s="29" t="s">
        <v>19</v>
      </c>
      <c r="P127" s="69"/>
      <c r="Q127" s="14"/>
    </row>
    <row r="128" spans="1:17" ht="36" x14ac:dyDescent="0.55000000000000004">
      <c r="A128" s="57" t="s">
        <v>66</v>
      </c>
      <c r="B128" s="58">
        <v>25</v>
      </c>
      <c r="C128" s="59">
        <v>0.7</v>
      </c>
      <c r="D128" s="59">
        <v>5.05</v>
      </c>
      <c r="E128" s="59">
        <v>3.4</v>
      </c>
      <c r="F128" s="59">
        <v>31</v>
      </c>
      <c r="G128" s="63">
        <v>0.01</v>
      </c>
      <c r="H128" s="61">
        <v>8.1</v>
      </c>
      <c r="I128" s="61">
        <v>83.75</v>
      </c>
      <c r="J128" s="61">
        <v>30.38</v>
      </c>
      <c r="K128" s="61">
        <v>5.05</v>
      </c>
      <c r="L128" s="61">
        <v>8.93</v>
      </c>
      <c r="M128" s="61">
        <v>4.03</v>
      </c>
      <c r="N128" s="61">
        <v>0.18</v>
      </c>
      <c r="O128" s="61">
        <v>53.25</v>
      </c>
      <c r="P128" s="45"/>
      <c r="Q128" s="14"/>
    </row>
    <row r="129" spans="1:17" s="10" customFormat="1" ht="43.5" customHeight="1" x14ac:dyDescent="0.45">
      <c r="A129" s="52" t="s">
        <v>53</v>
      </c>
      <c r="B129" s="31" t="s">
        <v>56</v>
      </c>
      <c r="C129" s="11">
        <v>11.07</v>
      </c>
      <c r="D129" s="11">
        <v>13.17</v>
      </c>
      <c r="E129" s="11">
        <v>11.22</v>
      </c>
      <c r="F129" s="11">
        <v>209.4</v>
      </c>
      <c r="G129" s="2">
        <v>0.4</v>
      </c>
      <c r="H129" s="2">
        <v>0.04</v>
      </c>
      <c r="I129" s="2">
        <v>190</v>
      </c>
      <c r="J129" s="2">
        <v>1.7</v>
      </c>
      <c r="K129" s="2">
        <v>23</v>
      </c>
      <c r="L129" s="2">
        <v>138</v>
      </c>
      <c r="M129" s="2">
        <v>20</v>
      </c>
      <c r="N129" s="2">
        <v>1.8</v>
      </c>
      <c r="O129" s="2">
        <v>221</v>
      </c>
      <c r="P129" s="5">
        <v>462</v>
      </c>
      <c r="Q129" s="18"/>
    </row>
    <row r="130" spans="1:17" s="1" customFormat="1" ht="43.5" customHeight="1" x14ac:dyDescent="0.45">
      <c r="A130" s="52" t="s">
        <v>29</v>
      </c>
      <c r="B130" s="31">
        <v>120</v>
      </c>
      <c r="C130" s="11">
        <v>5.0999999999999996</v>
      </c>
      <c r="D130" s="11">
        <v>9.15</v>
      </c>
      <c r="E130" s="11">
        <v>34.200000000000003</v>
      </c>
      <c r="F130" s="11">
        <v>195.6</v>
      </c>
      <c r="G130" s="7">
        <v>0</v>
      </c>
      <c r="H130" s="7">
        <v>0.05</v>
      </c>
      <c r="I130" s="7">
        <v>119.2</v>
      </c>
      <c r="J130" s="7">
        <v>21.3</v>
      </c>
      <c r="K130" s="7">
        <v>8.8000000000000007</v>
      </c>
      <c r="L130" s="7">
        <v>32</v>
      </c>
      <c r="M130" s="7">
        <v>5.6</v>
      </c>
      <c r="N130" s="7">
        <v>0.56000000000000005</v>
      </c>
      <c r="O130" s="7">
        <v>42.4</v>
      </c>
      <c r="P130" s="8">
        <v>332</v>
      </c>
      <c r="Q130" s="18"/>
    </row>
    <row r="131" spans="1:17" s="10" customFormat="1" ht="43.5" customHeight="1" x14ac:dyDescent="0.45">
      <c r="A131" s="52" t="s">
        <v>58</v>
      </c>
      <c r="B131" s="31">
        <v>200</v>
      </c>
      <c r="C131" s="11">
        <v>0.2</v>
      </c>
      <c r="D131" s="11">
        <v>0</v>
      </c>
      <c r="E131" s="11">
        <v>35.799999999999997</v>
      </c>
      <c r="F131" s="11">
        <v>142</v>
      </c>
      <c r="G131" s="7">
        <v>0</v>
      </c>
      <c r="H131" s="7">
        <v>0.02</v>
      </c>
      <c r="I131" s="7">
        <v>0</v>
      </c>
      <c r="J131" s="7">
        <v>0</v>
      </c>
      <c r="K131" s="7">
        <v>12</v>
      </c>
      <c r="L131" s="7">
        <v>2.4</v>
      </c>
      <c r="M131" s="7">
        <v>0</v>
      </c>
      <c r="N131" s="7">
        <v>0.8</v>
      </c>
      <c r="O131" s="7">
        <v>0</v>
      </c>
      <c r="P131" s="12">
        <v>631</v>
      </c>
      <c r="Q131" s="18"/>
    </row>
    <row r="132" spans="1:17" ht="43.5" customHeight="1" x14ac:dyDescent="0.55000000000000004">
      <c r="A132" s="52" t="s">
        <v>22</v>
      </c>
      <c r="B132" s="31">
        <v>32.5</v>
      </c>
      <c r="C132" s="11">
        <v>2.5024999999999999</v>
      </c>
      <c r="D132" s="11">
        <v>0.45500000000000002</v>
      </c>
      <c r="E132" s="11">
        <v>12.2525</v>
      </c>
      <c r="F132" s="11">
        <v>13.22</v>
      </c>
      <c r="G132" s="7">
        <v>0</v>
      </c>
      <c r="H132" s="7">
        <v>3.3000000000000002E-2</v>
      </c>
      <c r="I132" s="7">
        <v>0</v>
      </c>
      <c r="J132" s="7">
        <v>0</v>
      </c>
      <c r="K132" s="7">
        <v>11.624000000000001</v>
      </c>
      <c r="L132" s="7">
        <v>22.858000000000001</v>
      </c>
      <c r="M132" s="7">
        <v>20.420999999999999</v>
      </c>
      <c r="N132" s="7">
        <v>1.5820000000000001</v>
      </c>
      <c r="O132" s="7">
        <v>0</v>
      </c>
      <c r="P132" s="5" t="s">
        <v>23</v>
      </c>
      <c r="Q132" s="14"/>
    </row>
    <row r="133" spans="1:17" ht="43.5" customHeight="1" x14ac:dyDescent="0.55000000000000004">
      <c r="A133" s="48" t="s">
        <v>24</v>
      </c>
      <c r="B133" s="31"/>
      <c r="C133" s="11">
        <f t="shared" ref="C133:O133" si="9">SUM(C128:C132)</f>
        <v>19.572499999999998</v>
      </c>
      <c r="D133" s="11">
        <f t="shared" si="9"/>
        <v>27.824999999999996</v>
      </c>
      <c r="E133" s="11">
        <f t="shared" si="9"/>
        <v>96.872500000000002</v>
      </c>
      <c r="F133" s="11">
        <f>SUM(F128:F132)</f>
        <v>591.22</v>
      </c>
      <c r="G133" s="11">
        <f t="shared" si="9"/>
        <v>0.41000000000000003</v>
      </c>
      <c r="H133" s="11">
        <f t="shared" si="9"/>
        <v>8.2429999999999986</v>
      </c>
      <c r="I133" s="11">
        <f t="shared" si="9"/>
        <v>392.95</v>
      </c>
      <c r="J133" s="11">
        <f t="shared" si="9"/>
        <v>53.379999999999995</v>
      </c>
      <c r="K133" s="11">
        <f t="shared" si="9"/>
        <v>60.474000000000004</v>
      </c>
      <c r="L133" s="11">
        <f t="shared" si="9"/>
        <v>204.18800000000002</v>
      </c>
      <c r="M133" s="11">
        <f t="shared" si="9"/>
        <v>50.051000000000002</v>
      </c>
      <c r="N133" s="11">
        <f t="shared" si="9"/>
        <v>4.9219999999999997</v>
      </c>
      <c r="O133" s="11">
        <f t="shared" si="9"/>
        <v>316.64999999999998</v>
      </c>
      <c r="P133" s="44"/>
      <c r="Q133" s="14"/>
    </row>
    <row r="134" spans="1:17" ht="36" x14ac:dyDescent="0.55000000000000004">
      <c r="A134" s="48"/>
      <c r="B134" s="3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44"/>
      <c r="Q134" s="14"/>
    </row>
  </sheetData>
  <mergeCells count="47">
    <mergeCell ref="A126:A127"/>
    <mergeCell ref="G126:J126"/>
    <mergeCell ref="K126:O126"/>
    <mergeCell ref="P126:P127"/>
    <mergeCell ref="A79:A80"/>
    <mergeCell ref="G79:J79"/>
    <mergeCell ref="K79:O79"/>
    <mergeCell ref="P79:P80"/>
    <mergeCell ref="A92:A93"/>
    <mergeCell ref="G92:J92"/>
    <mergeCell ref="K92:O92"/>
    <mergeCell ref="P92:P93"/>
    <mergeCell ref="A103:A104"/>
    <mergeCell ref="G103:J103"/>
    <mergeCell ref="K103:O103"/>
    <mergeCell ref="P103:P104"/>
    <mergeCell ref="A42:A43"/>
    <mergeCell ref="G42:J42"/>
    <mergeCell ref="K42:O42"/>
    <mergeCell ref="P42:P43"/>
    <mergeCell ref="A53:A54"/>
    <mergeCell ref="G53:J53"/>
    <mergeCell ref="K53:O53"/>
    <mergeCell ref="P53:P54"/>
    <mergeCell ref="A114:A115"/>
    <mergeCell ref="G114:J114"/>
    <mergeCell ref="K114:O114"/>
    <mergeCell ref="P114:P115"/>
    <mergeCell ref="A65:A66"/>
    <mergeCell ref="G65:J65"/>
    <mergeCell ref="K65:O65"/>
    <mergeCell ref="P65:P66"/>
    <mergeCell ref="A31:A32"/>
    <mergeCell ref="G31:J31"/>
    <mergeCell ref="K31:O31"/>
    <mergeCell ref="P31:P32"/>
    <mergeCell ref="A13:P13"/>
    <mergeCell ref="A19:A20"/>
    <mergeCell ref="G19:J19"/>
    <mergeCell ref="K19:O19"/>
    <mergeCell ref="P19:P20"/>
    <mergeCell ref="L11:P11"/>
    <mergeCell ref="L4:P4"/>
    <mergeCell ref="L5:P5"/>
    <mergeCell ref="L6:P6"/>
    <mergeCell ref="L9:P9"/>
    <mergeCell ref="L10:P10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rowBreaks count="3" manualBreakCount="3">
    <brk id="38" max="16383" man="1"/>
    <brk id="74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Завтраки 55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2023-05-05T05:02:31Z</cp:lastPrinted>
  <dcterms:created xsi:type="dcterms:W3CDTF">2021-08-11T09:39:10Z</dcterms:created>
  <dcterms:modified xsi:type="dcterms:W3CDTF">2023-09-01T10:01:03Z</dcterms:modified>
</cp:coreProperties>
</file>